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E:\ITA2569\010\การเงิน\ไตรมาส 1-2\"/>
    </mc:Choice>
  </mc:AlternateContent>
  <xr:revisionPtr revIDLastSave="0" documentId="13_ncr:1_{BD52571F-B57E-4017-8CBC-1DCCF89514E4}" xr6:coauthVersionLast="47" xr6:coauthVersionMax="47" xr10:uidLastSave="{00000000-0000-0000-0000-000000000000}"/>
  <bookViews>
    <workbookView xWindow="-120" yWindow="-120" windowWidth="29040" windowHeight="1572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3" i="5" l="1"/>
  <c r="J34" i="5"/>
  <c r="J33" i="5" s="1"/>
  <c r="J29" i="5"/>
  <c r="E55" i="5"/>
  <c r="F55" i="5"/>
  <c r="G55" i="5"/>
  <c r="H55" i="5"/>
  <c r="J53" i="5"/>
  <c r="J54" i="5"/>
  <c r="J37" i="5"/>
  <c r="E37" i="5"/>
  <c r="F37" i="5"/>
  <c r="G37" i="5"/>
  <c r="H37" i="5"/>
  <c r="H34" i="5" s="1"/>
  <c r="J38" i="5"/>
  <c r="J39" i="5"/>
  <c r="J35" i="5"/>
  <c r="E34" i="5"/>
  <c r="F34" i="5"/>
  <c r="G34" i="5"/>
  <c r="D43" i="5" l="1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D55" i="5" s="1"/>
  <c r="A6" i="6" l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I55" i="5" s="1"/>
  <c r="B6" i="6" s="1"/>
  <c r="J51" i="5"/>
  <c r="J42" i="5"/>
  <c r="C6" i="6" l="1"/>
  <c r="J55" i="5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<sst xmlns="http://schemas.openxmlformats.org/spreadsheetml/2006/main" count="506" uniqueCount="199">
  <si>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</si>
  <si>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</si>
  <si>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</si>
  <si>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</si>
  <si>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</si>
  <si>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</si>
  <si>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</si>
  <si>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</si>
  <si>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</si>
  <si>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</si>
  <si>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</si>
  <si>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</si>
  <si>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</si>
  <si>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</si>
  <si>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</si>
  <si>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</si>
  <si>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</si>
  <si>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</si>
  <si>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</si>
  <si>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</si>
  <si>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</si>
  <si>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</si>
  <si>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</si>
  <si>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</si>
  <si>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</si>
  <si>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</si>
  <si>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</si>
  <si>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</si>
  <si>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</si>
  <si>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</si>
  <si>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</si>
  <si>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</si>
  <si>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</si>
  <si>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</si>
  <si>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</si>
  <si>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</si>
  <si>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</si>
  <si>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</si>
  <si>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</si>
  <si>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</si>
  <si>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</si>
  <si>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</si>
  <si>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</si>
  <si>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</si>
  <si>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</si>
  <si>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</si>
  <si>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</si>
  <si>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</si>
  <si>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</si>
  <si>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</si>
  <si>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</si>
  <si>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</si>
  <si>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</si>
  <si>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</si>
  <si>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</si>
  <si>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</si>
  <si>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</si>
  <si>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</si>
  <si>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</si>
  <si>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</si>
  <si>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</si>
  <si>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</si>
  <si>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</si>
  <si>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</si>
  <si>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</si>
  <si>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</si>
  <si>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</si>
  <si>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</si>
  <si>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</si>
  <si>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</si>
  <si>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</si>
  <si>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</si>
  <si>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</si>
  <si>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</si>
  <si>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</si>
  <si>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</si>
  <si>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</si>
  <si>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</si>
  <si>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</si>
  <si>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</si>
  <si>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</si>
  <si>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</si>
  <si>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</si>
  <si>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</si>
  <si>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</si>
  <si>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</si>
  <si>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</si>
  <si>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</si>
  <si>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</si>
  <si>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</si>
  <si>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</si>
  <si>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</si>
  <si>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</si>
  <si>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</si>
  <si>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</si>
  <si>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</si>
  <si>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</si>
  <si>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</si>
  <si>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</si>
  <si>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</si>
  <si>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</si>
  <si>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</si>
  <si>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</si>
  <si>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</si>
  <si>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</si>
  <si>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</si>
  <si>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</si>
  <si>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</si>
  <si>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</si>
  <si>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</si>
  <si>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</si>
  <si>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</si>
  <si>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</si>
  <si>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</si>
  <si>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</si>
  <si>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</si>
  <si>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</si>
  <si>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</si>
  <si>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</si>
  <si>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</si>
  <si>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</si>
  <si>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</si>
  <si>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</si>
  <si>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</si>
  <si>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</si>
  <si>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</si>
  <si>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</si>
  <si>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</si>
  <si>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</si>
  <si>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</si>
  <si>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</si>
  <si>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</si>
  <si>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</si>
  <si>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</si>
  <si>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</si>
  <si>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</si>
  <si>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</si>
  <si>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</si>
  <si>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</si>
  <si>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</si>
  <si>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</si>
  <si>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</si>
  <si>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</si>
  <si>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</si>
  <si>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</si>
  <si>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</si>
  <si>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</si>
  <si>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</si>
  <si>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</si>
  <si>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</si>
  <si>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</si>
  <si>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</si>
  <si>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</si>
  <si>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</si>
  <si>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</si>
  <si>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</si>
  <si>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</si>
  <si>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</si>
  <si>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รายงานผลการใช้จ่ายงบประมาณของ สภ.ท่าม่วง ประจำปีงบประมาณ พ.ศ. 256๙ ไตรมาสที่ 1</t>
  </si>
  <si>
    <t>ข้อมูล ณ วันที่ 5 มกราคม 2569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</si>
  <si>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</si>
  <si>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</si>
  <si>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</si>
  <si>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</si>
  <si>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</si>
  <si>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</si>
  <si>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</si>
  <si>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</si>
  <si>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</si>
  <si>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</si>
  <si>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</si>
  <si>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 - อยู่ระหว่างดำเนินการ มีการเบิกจ่ายแล้ว </t>
  </si>
  <si>
    <t xml:space="preserve">  สภ.หาดเจ้าสำราญ</t>
  </si>
  <si>
    <t>0 ๓๒๔๔ ๑๒๒๒</t>
  </si>
  <si>
    <t>00๒๒(พบ.).๖(๑๔)/ -</t>
  </si>
  <si>
    <t>สวญ.สภ.หาดเจ้าสำราญ</t>
  </si>
  <si>
    <t>ตามแผนการใช้จ่ายงบประมาณของ สภ.หาดเจ้าสำราญ ประจำปีงบประมาณ พ.ศ.256๙</t>
  </si>
  <si>
    <t xml:space="preserve">ซึ่งได้เบิกจ่ายงบประมาณที่ได้รับจัดสรรในการปฏิบัติหน้าที่ราชการแล้ว  นั้น </t>
  </si>
  <si>
    <t xml:space="preserve">งานอำนวยการ  จึงขอรายงานผลการใช้จ่ายงบประมาณ ของ สภ.หาดเจ้าสำราญ </t>
  </si>
  <si>
    <t>ประจำปีงบ</t>
  </si>
  <si>
    <t xml:space="preserve">งบประมาณพ.ศ.๒๕๖๙ ไตรมาสที่ ๑ (ต.ค.6๘ - ธ.ค. 68) </t>
  </si>
  <si>
    <t xml:space="preserve"> รายละเอียดปรากฎตามเอกสารที่แนบมาพร้อมนี้</t>
  </si>
  <si>
    <t xml:space="preserve">และรายงานสรุปผลการใช้จ่ายงบประมาณฯ ดังกล่าว </t>
  </si>
  <si>
    <t>ร.ต.ต</t>
  </si>
  <si>
    <t>บุญช่วย สุวรรณบูรณ์</t>
  </si>
  <si>
    <t>(บุญช่วย สุวรรณบูรณ์)</t>
  </si>
  <si>
    <t>รอง สว.(สส.)สภ.หาดเจ้าสำราญ</t>
  </si>
  <si>
    <t>พ.ต.ท.</t>
  </si>
  <si>
    <t>ธีรวัฒน์ สืบเรือง</t>
  </si>
  <si>
    <t>(ธีรวัฒน์ สืบเรือง)</t>
  </si>
  <si>
    <t xml:space="preserve">    ธีรวัฒน์ สืบเรือง</t>
  </si>
  <si>
    <t>สถานีตำรวจภูธรหาดเจ้าสำราญ</t>
  </si>
  <si>
    <t>สรุปผลการใช้จ่ายงบประมาณ สถานีตำรวจภูธรหาดเจ้าสำราญ</t>
  </si>
  <si>
    <t xml:space="preserve">   (บุญช่วย สุวรรณบูรณ์)</t>
  </si>
  <si>
    <t xml:space="preserve"> ธีรวัฒน์ สืบเรือง</t>
  </si>
  <si>
    <t xml:space="preserve">   ผู้ตรวจรายงาน</t>
  </si>
  <si>
    <t>( ธีรวัฒน์ สืบเรือง)</t>
  </si>
  <si>
    <t xml:space="preserve">               ร.ต.ท.บุญช่วย สุวรรณบูรณ์ ผู้รายงาน</t>
  </si>
  <si>
    <t xml:space="preserve">                       ร.ต.ท.บุญช่วย สุวรรณบูรณ์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</si>
</sst>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0" fontId="6" fillId="0" borderId="19" xfId="4" applyFont="1" applyBorder="1" applyAlignment="1">
      <alignment horizontal="center" vertical="center" shrinkToFit="1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opLeftCell="A7" zoomScaleNormal="100" zoomScaleSheetLayoutView="145" zoomScalePageLayoutView="130" workbookViewId="0">
      <selection activeCell="AH33" sqref="AH33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8" t="s">
        <v>125</v>
      </c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38" ht="19.7" customHeight="1" x14ac:dyDescent="0.3">
      <c r="N2" s="2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99" t="s">
        <v>172</v>
      </c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27" t="s">
        <v>160</v>
      </c>
      <c r="V4" s="30" t="s">
        <v>173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200">
        <v>5</v>
      </c>
      <c r="W5" s="200"/>
      <c r="X5" s="201" t="s">
        <v>153</v>
      </c>
      <c r="Y5" s="201"/>
      <c r="Z5" s="201"/>
      <c r="AA5" s="201"/>
      <c r="AB5" s="201"/>
      <c r="AC5" s="200">
        <v>2569</v>
      </c>
      <c r="AD5" s="201"/>
      <c r="AE5" s="20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158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175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176</v>
      </c>
      <c r="AL9" s="36"/>
    </row>
    <row r="10" spans="1:38" ht="19.7" customHeight="1" x14ac:dyDescent="0.3">
      <c r="A10" s="27" t="s">
        <v>177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178</v>
      </c>
      <c r="AL12" s="36" t="s">
        <v>179</v>
      </c>
    </row>
    <row r="13" spans="1:38" ht="19.7" customHeight="1" x14ac:dyDescent="0.3">
      <c r="A13" s="27" t="s">
        <v>180</v>
      </c>
      <c r="AL13" s="36" t="s">
        <v>182</v>
      </c>
    </row>
    <row r="14" spans="1:38" ht="19.7" customHeight="1" x14ac:dyDescent="0.3">
      <c r="A14" s="27" t="s">
        <v>181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183</v>
      </c>
      <c r="U19" s="195" t="s">
        <v>184</v>
      </c>
      <c r="V19" s="195"/>
      <c r="W19" s="195"/>
      <c r="X19" s="195"/>
      <c r="Y19" s="195"/>
      <c r="Z19" s="195"/>
      <c r="AA19" s="195"/>
      <c r="AB19" s="19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5" t="s">
        <v>185</v>
      </c>
      <c r="V20" s="195"/>
      <c r="W20" s="195"/>
      <c r="X20" s="195"/>
      <c r="Y20" s="195"/>
      <c r="Z20" s="195"/>
      <c r="AA20" s="195"/>
      <c r="AB20" s="19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 t="s">
        <v>186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156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157</v>
      </c>
    </row>
    <row r="30" spans="1:38" ht="20.100000000000001" customHeight="1" x14ac:dyDescent="0.3">
      <c r="R30" s="40"/>
      <c r="T30" s="41" t="s">
        <v>187</v>
      </c>
      <c r="U30" s="195" t="s">
        <v>188</v>
      </c>
      <c r="V30" s="195"/>
      <c r="W30" s="195"/>
      <c r="X30" s="195"/>
      <c r="Y30" s="195"/>
      <c r="Z30" s="195"/>
      <c r="AA30" s="195"/>
      <c r="AB30" s="195"/>
      <c r="AC30" s="195"/>
    </row>
    <row r="31" spans="1:38" ht="20.100000000000001" customHeight="1" x14ac:dyDescent="0.3">
      <c r="R31" s="40"/>
      <c r="S31" s="40"/>
      <c r="T31" s="40"/>
      <c r="U31" s="195" t="s">
        <v>189</v>
      </c>
      <c r="V31" s="195"/>
      <c r="W31" s="195"/>
      <c r="X31" s="195"/>
      <c r="Y31" s="195"/>
      <c r="Z31" s="195"/>
      <c r="AA31" s="195"/>
      <c r="AB31" s="195"/>
      <c r="AC31" s="195"/>
    </row>
    <row r="32" spans="1:38" ht="20.100000000000001" customHeight="1" x14ac:dyDescent="0.3">
      <c r="S32" s="40"/>
      <c r="T32" s="40"/>
      <c r="U32" s="195" t="s">
        <v>175</v>
      </c>
      <c r="V32" s="195"/>
      <c r="W32" s="195"/>
      <c r="X32" s="195"/>
      <c r="Y32" s="195"/>
      <c r="Z32" s="195"/>
      <c r="AA32" s="195"/>
      <c r="AB32" s="195"/>
      <c r="AC32" s="195"/>
    </row>
    <row r="33" spans="21:29" ht="20.100000000000001" customHeight="1" x14ac:dyDescent="0.3">
      <c r="U33" s="196" t="s">
        <v>166</v>
      </c>
      <c r="V33" s="197"/>
      <c r="W33" s="197"/>
      <c r="X33" s="197"/>
      <c r="Y33" s="197"/>
      <c r="Z33" s="197"/>
      <c r="AA33" s="197"/>
      <c r="AB33" s="197"/>
      <c r="AC33" s="197"/>
    </row>
  </sheetData>
  <mergeCells count="11"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opLeftCell="A49" zoomScaleNormal="100" workbookViewId="0">
      <selection activeCell="C72" sqref="C72"/>
    </sheetView>
  </sheetViews>
  <sheetFormatPr defaultColWidth="12.625" defaultRowHeight="15" customHeight="1" x14ac:dyDescent="0.55000000000000004"/>
  <cols>
    <col min="1" max="1" width="4" style="79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9" customWidth="1"/>
    <col min="10" max="10" width="15.375" style="80" customWidth="1"/>
    <col min="11" max="11" width="34.875" style="79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2" t="s">
        <v>141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45"/>
    </row>
    <row r="2" spans="1:13" ht="18.95" customHeight="1" x14ac:dyDescent="0.55000000000000004">
      <c r="A2" s="204" t="s">
        <v>191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45"/>
    </row>
    <row r="3" spans="1:13" ht="18.95" customHeight="1" x14ac:dyDescent="0.55000000000000004">
      <c r="A3" s="204" t="s">
        <v>142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45"/>
    </row>
    <row r="4" spans="1:13" ht="18.95" customHeight="1" x14ac:dyDescent="0.55000000000000004">
      <c r="A4" s="206" t="s">
        <v>159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45"/>
    </row>
    <row r="5" spans="1:13" s="58" customFormat="1" ht="23.25" customHeight="1" x14ac:dyDescent="0.5">
      <c r="A5" s="208" t="s">
        <v>3</v>
      </c>
      <c r="B5" s="210" t="s">
        <v>4</v>
      </c>
      <c r="C5" s="210" t="s">
        <v>30</v>
      </c>
      <c r="D5" s="212" t="s">
        <v>31</v>
      </c>
      <c r="E5" s="212"/>
      <c r="F5" s="212"/>
      <c r="G5" s="212"/>
      <c r="H5" s="212"/>
      <c r="I5" s="210" t="s">
        <v>32</v>
      </c>
      <c r="J5" s="214" t="s">
        <v>33</v>
      </c>
      <c r="K5" s="210" t="s">
        <v>34</v>
      </c>
      <c r="L5" s="216" t="s">
        <v>84</v>
      </c>
      <c r="M5" s="212" t="s">
        <v>85</v>
      </c>
    </row>
    <row r="6" spans="1:13" s="58" customFormat="1" ht="18.75" customHeight="1" x14ac:dyDescent="0.5">
      <c r="A6" s="209"/>
      <c r="B6" s="211"/>
      <c r="C6" s="211"/>
      <c r="D6" s="212"/>
      <c r="E6" s="212"/>
      <c r="F6" s="212"/>
      <c r="G6" s="212"/>
      <c r="H6" s="212"/>
      <c r="I6" s="213"/>
      <c r="J6" s="214"/>
      <c r="K6" s="213"/>
      <c r="L6" s="216"/>
      <c r="M6" s="212"/>
    </row>
    <row r="7" spans="1:13" s="58" customFormat="1" ht="27.75" customHeight="1" thickBot="1" x14ac:dyDescent="0.55000000000000004">
      <c r="A7" s="209"/>
      <c r="B7" s="211"/>
      <c r="C7" s="211"/>
      <c r="D7" s="212"/>
      <c r="E7" s="212"/>
      <c r="F7" s="212"/>
      <c r="G7" s="212"/>
      <c r="H7" s="212"/>
      <c r="I7" s="213"/>
      <c r="J7" s="214"/>
      <c r="K7" s="213"/>
      <c r="L7" s="216"/>
      <c r="M7" s="212"/>
    </row>
    <row r="8" spans="1:13" s="61" customFormat="1" ht="20.100000000000001" customHeight="1" thickTop="1" x14ac:dyDescent="0.2">
      <c r="A8" s="81">
        <v>1</v>
      </c>
      <c r="B8" s="82" t="s">
        <v>88</v>
      </c>
      <c r="C8" s="83" t="s">
        <v>171</v>
      </c>
      <c r="D8" s="84">
        <f>D9</f>
        <v>1759700</v>
      </c>
      <c r="E8" s="84">
        <f t="shared" ref="E8:J10" si="0">E9</f>
        <v>0</v>
      </c>
      <c r="F8" s="84">
        <f t="shared" si="0"/>
        <v>0</v>
      </c>
      <c r="G8" s="84">
        <f t="shared" si="0"/>
        <v>0</v>
      </c>
      <c r="H8" s="84">
        <f t="shared" si="0"/>
        <v>0</v>
      </c>
      <c r="I8" s="84">
        <f t="shared" si="0"/>
        <v>1268740</v>
      </c>
      <c r="J8" s="84">
        <f t="shared" si="0"/>
        <v>72.099789736886976</v>
      </c>
      <c r="K8" s="85" t="s">
        <v>134</v>
      </c>
      <c r="L8" s="46"/>
      <c r="M8" s="60"/>
    </row>
    <row r="9" spans="1:13" s="122" customFormat="1" ht="20.100000000000001" customHeight="1" x14ac:dyDescent="0.2">
      <c r="A9" s="117"/>
      <c r="B9" s="106" t="s">
        <v>89</v>
      </c>
      <c r="C9" s="118"/>
      <c r="D9" s="119">
        <f>D10</f>
        <v>1759700</v>
      </c>
      <c r="E9" s="119">
        <f t="shared" si="0"/>
        <v>0</v>
      </c>
      <c r="F9" s="119">
        <f t="shared" si="0"/>
        <v>0</v>
      </c>
      <c r="G9" s="119">
        <f t="shared" si="0"/>
        <v>0</v>
      </c>
      <c r="H9" s="119">
        <f t="shared" si="0"/>
        <v>0</v>
      </c>
      <c r="I9" s="119">
        <f t="shared" si="0"/>
        <v>1268740</v>
      </c>
      <c r="J9" s="119">
        <f t="shared" si="0"/>
        <v>72.099789736886976</v>
      </c>
      <c r="K9" s="120"/>
      <c r="L9" s="121"/>
      <c r="M9" s="120"/>
    </row>
    <row r="10" spans="1:13" s="122" customFormat="1" ht="20.100000000000001" customHeight="1" x14ac:dyDescent="0.2">
      <c r="A10" s="117"/>
      <c r="B10" s="115" t="s">
        <v>90</v>
      </c>
      <c r="C10" s="118"/>
      <c r="D10" s="119">
        <f>D11</f>
        <v>1759700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119">
        <f t="shared" si="0"/>
        <v>0</v>
      </c>
      <c r="I10" s="119">
        <f t="shared" si="0"/>
        <v>1268740</v>
      </c>
      <c r="J10" s="119">
        <f t="shared" si="0"/>
        <v>72.099789736886976</v>
      </c>
      <c r="K10" s="120"/>
      <c r="L10" s="121"/>
      <c r="M10" s="120"/>
    </row>
    <row r="11" spans="1:13" s="66" customFormat="1" ht="20.100000000000001" customHeight="1" x14ac:dyDescent="0.2">
      <c r="A11" s="62"/>
      <c r="B11" s="115" t="s">
        <v>91</v>
      </c>
      <c r="C11" s="63"/>
      <c r="D11" s="64">
        <f>D12+D13+D14+D15+D16+D17+D18+D19+D20+D21+D22+D23+D24+D25+D28+D26+D27</f>
        <v>1759700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1268740</v>
      </c>
      <c r="J11" s="67">
        <f>I11*100/D11</f>
        <v>72.099789736886976</v>
      </c>
      <c r="K11" s="65"/>
      <c r="L11" s="47"/>
      <c r="M11" s="65"/>
    </row>
    <row r="12" spans="1:13" s="92" customFormat="1" ht="18.75" customHeight="1" x14ac:dyDescent="0.2">
      <c r="A12" s="62"/>
      <c r="B12" s="86" t="s">
        <v>92</v>
      </c>
      <c r="C12" s="87" t="s">
        <v>135</v>
      </c>
      <c r="D12" s="88">
        <v>708000</v>
      </c>
      <c r="E12" s="89"/>
      <c r="F12" s="89"/>
      <c r="G12" s="89"/>
      <c r="H12" s="89"/>
      <c r="I12" s="68">
        <v>708000</v>
      </c>
      <c r="J12" s="67">
        <f>I12*100/D12</f>
        <v>100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">
      <c r="A13" s="62"/>
      <c r="B13" s="93" t="s">
        <v>112</v>
      </c>
      <c r="C13" s="94" t="s">
        <v>154</v>
      </c>
      <c r="D13" s="88">
        <v>6400</v>
      </c>
      <c r="E13" s="95"/>
      <c r="F13" s="95"/>
      <c r="G13" s="95"/>
      <c r="H13" s="95"/>
      <c r="I13" s="68">
        <v>0</v>
      </c>
      <c r="J13" s="67">
        <f>I13*100/D13</f>
        <v>0</v>
      </c>
      <c r="K13" s="96"/>
      <c r="L13" s="48">
        <f>29400+200</f>
        <v>29600</v>
      </c>
      <c r="M13" s="91">
        <f t="shared" ref="M13:M49" si="2">L13/8</f>
        <v>3700</v>
      </c>
    </row>
    <row r="14" spans="1:13" s="92" customFormat="1" ht="20.100000000000001" customHeight="1" x14ac:dyDescent="0.2">
      <c r="A14" s="62"/>
      <c r="B14" s="93" t="s">
        <v>93</v>
      </c>
      <c r="C14" s="94" t="s">
        <v>136</v>
      </c>
      <c r="D14" s="88">
        <v>1100</v>
      </c>
      <c r="E14" s="95"/>
      <c r="F14" s="95"/>
      <c r="G14" s="95"/>
      <c r="H14" s="95"/>
      <c r="I14" s="68">
        <v>0</v>
      </c>
      <c r="J14" s="67">
        <f t="shared" ref="J14:J50" si="3">I14*100/D14</f>
        <v>0</v>
      </c>
      <c r="K14" s="96"/>
      <c r="L14" s="48">
        <v>6100</v>
      </c>
      <c r="M14" s="91">
        <f t="shared" si="2"/>
        <v>762.5</v>
      </c>
    </row>
    <row r="15" spans="1:13" s="92" customFormat="1" ht="20.100000000000001" customHeight="1" x14ac:dyDescent="0.2">
      <c r="A15" s="62"/>
      <c r="B15" s="93" t="s">
        <v>94</v>
      </c>
      <c r="C15" s="94" t="s">
        <v>154</v>
      </c>
      <c r="D15" s="88">
        <v>15000</v>
      </c>
      <c r="E15" s="95"/>
      <c r="F15" s="95"/>
      <c r="G15" s="95"/>
      <c r="H15" s="95"/>
      <c r="I15" s="68">
        <v>1200</v>
      </c>
      <c r="J15" s="67">
        <f t="shared" si="3"/>
        <v>8</v>
      </c>
      <c r="K15" s="96"/>
      <c r="L15" s="48">
        <v>37200</v>
      </c>
      <c r="M15" s="91">
        <f t="shared" si="2"/>
        <v>4650</v>
      </c>
    </row>
    <row r="16" spans="1:13" s="92" customFormat="1" ht="20.100000000000001" customHeight="1" x14ac:dyDescent="0.2">
      <c r="A16" s="62"/>
      <c r="B16" s="93" t="s">
        <v>95</v>
      </c>
      <c r="C16" s="94" t="s">
        <v>154</v>
      </c>
      <c r="D16" s="88">
        <v>48000</v>
      </c>
      <c r="E16" s="95"/>
      <c r="F16" s="95"/>
      <c r="G16" s="95"/>
      <c r="H16" s="95"/>
      <c r="I16" s="68">
        <v>1960</v>
      </c>
      <c r="J16" s="67">
        <f t="shared" si="3"/>
        <v>4.083333333333333</v>
      </c>
      <c r="K16" s="96"/>
      <c r="L16" s="48">
        <v>76900</v>
      </c>
      <c r="M16" s="91">
        <f t="shared" si="2"/>
        <v>9612.5</v>
      </c>
    </row>
    <row r="17" spans="1:13" s="92" customFormat="1" ht="20.100000000000001" customHeight="1" x14ac:dyDescent="0.2">
      <c r="A17" s="97"/>
      <c r="B17" s="93" t="s">
        <v>96</v>
      </c>
      <c r="C17" s="94" t="s">
        <v>146</v>
      </c>
      <c r="D17" s="88"/>
      <c r="E17" s="95"/>
      <c r="F17" s="95"/>
      <c r="G17" s="95"/>
      <c r="H17" s="95"/>
      <c r="I17" s="68"/>
      <c r="J17" s="67" t="e">
        <f t="shared" si="3"/>
        <v>#DIV/0!</v>
      </c>
      <c r="K17" s="96"/>
      <c r="L17" s="48">
        <v>21100</v>
      </c>
      <c r="M17" s="91">
        <f t="shared" si="2"/>
        <v>2637.5</v>
      </c>
    </row>
    <row r="18" spans="1:13" s="92" customFormat="1" ht="20.100000000000001" customHeight="1" x14ac:dyDescent="0.2">
      <c r="A18" s="62"/>
      <c r="B18" s="93" t="s">
        <v>97</v>
      </c>
      <c r="C18" s="94" t="s">
        <v>154</v>
      </c>
      <c r="D18" s="88"/>
      <c r="E18" s="95"/>
      <c r="F18" s="95"/>
      <c r="G18" s="95"/>
      <c r="H18" s="95"/>
      <c r="I18" s="68">
        <v>0</v>
      </c>
      <c r="J18" s="67" t="e">
        <f t="shared" si="3"/>
        <v>#DIV/0!</v>
      </c>
      <c r="K18" s="98"/>
      <c r="L18" s="48">
        <v>11200</v>
      </c>
      <c r="M18" s="91">
        <f t="shared" si="2"/>
        <v>1400</v>
      </c>
    </row>
    <row r="19" spans="1:13" s="92" customFormat="1" ht="20.100000000000001" customHeight="1" x14ac:dyDescent="0.2">
      <c r="A19" s="62"/>
      <c r="B19" s="93" t="s">
        <v>98</v>
      </c>
      <c r="C19" s="94" t="s">
        <v>154</v>
      </c>
      <c r="D19" s="88">
        <v>6400</v>
      </c>
      <c r="E19" s="95"/>
      <c r="F19" s="95"/>
      <c r="G19" s="95"/>
      <c r="H19" s="95"/>
      <c r="I19" s="68">
        <v>0</v>
      </c>
      <c r="J19" s="67">
        <f t="shared" si="3"/>
        <v>0</v>
      </c>
      <c r="K19" s="96"/>
      <c r="L19" s="48">
        <v>1600</v>
      </c>
      <c r="M19" s="91">
        <f t="shared" si="2"/>
        <v>200</v>
      </c>
    </row>
    <row r="20" spans="1:13" s="92" customFormat="1" ht="20.100000000000001" customHeight="1" x14ac:dyDescent="0.2">
      <c r="A20" s="62"/>
      <c r="B20" s="93" t="s">
        <v>100</v>
      </c>
      <c r="C20" s="94" t="s">
        <v>137</v>
      </c>
      <c r="D20" s="88">
        <v>5300</v>
      </c>
      <c r="E20" s="95"/>
      <c r="F20" s="95"/>
      <c r="G20" s="95"/>
      <c r="H20" s="95"/>
      <c r="I20" s="68">
        <v>0</v>
      </c>
      <c r="J20" s="67">
        <f t="shared" si="3"/>
        <v>0</v>
      </c>
      <c r="K20" s="96"/>
      <c r="L20" s="48">
        <v>8200</v>
      </c>
      <c r="M20" s="91">
        <f t="shared" si="2"/>
        <v>1025</v>
      </c>
    </row>
    <row r="21" spans="1:13" s="100" customFormat="1" ht="20.100000000000001" customHeight="1" x14ac:dyDescent="0.5">
      <c r="A21" s="62"/>
      <c r="B21" s="93" t="s">
        <v>143</v>
      </c>
      <c r="C21" s="94" t="s">
        <v>147</v>
      </c>
      <c r="D21" s="88">
        <v>861000</v>
      </c>
      <c r="E21" s="95"/>
      <c r="F21" s="95"/>
      <c r="G21" s="95"/>
      <c r="H21" s="95"/>
      <c r="I21" s="68">
        <v>510000</v>
      </c>
      <c r="J21" s="67">
        <f t="shared" si="3"/>
        <v>59.233449477351918</v>
      </c>
      <c r="K21" s="96"/>
      <c r="L21" s="49">
        <v>705700</v>
      </c>
      <c r="M21" s="99">
        <f t="shared" si="2"/>
        <v>88212.5</v>
      </c>
    </row>
    <row r="22" spans="1:13" s="92" customFormat="1" ht="20.100000000000001" customHeight="1" x14ac:dyDescent="0.2">
      <c r="A22" s="62"/>
      <c r="B22" s="93" t="s">
        <v>144</v>
      </c>
      <c r="C22" s="94" t="s">
        <v>148</v>
      </c>
      <c r="D22" s="88">
        <v>3800</v>
      </c>
      <c r="E22" s="95"/>
      <c r="F22" s="95"/>
      <c r="G22" s="95"/>
      <c r="H22" s="95"/>
      <c r="I22" s="68">
        <v>0</v>
      </c>
      <c r="J22" s="67">
        <f t="shared" si="3"/>
        <v>0</v>
      </c>
      <c r="K22" s="96"/>
      <c r="L22" s="48">
        <v>5800</v>
      </c>
      <c r="M22" s="91">
        <f t="shared" si="2"/>
        <v>725</v>
      </c>
    </row>
    <row r="23" spans="1:13" s="92" customFormat="1" ht="20.100000000000001" customHeight="1" x14ac:dyDescent="0.2">
      <c r="A23" s="62"/>
      <c r="B23" s="93" t="s">
        <v>145</v>
      </c>
      <c r="C23" s="94" t="s">
        <v>154</v>
      </c>
      <c r="D23" s="88">
        <v>9500</v>
      </c>
      <c r="E23" s="95"/>
      <c r="F23" s="95"/>
      <c r="G23" s="95"/>
      <c r="H23" s="95"/>
      <c r="I23" s="68">
        <v>2380</v>
      </c>
      <c r="J23" s="67">
        <f t="shared" si="3"/>
        <v>25.05263157894737</v>
      </c>
      <c r="K23" s="98"/>
      <c r="L23" s="48">
        <v>39100</v>
      </c>
      <c r="M23" s="91">
        <f t="shared" si="2"/>
        <v>4887.5</v>
      </c>
    </row>
    <row r="24" spans="1:13" s="92" customFormat="1" ht="20.100000000000001" customHeight="1" x14ac:dyDescent="0.2">
      <c r="A24" s="62"/>
      <c r="B24" s="93" t="s">
        <v>113</v>
      </c>
      <c r="C24" s="94" t="s">
        <v>147</v>
      </c>
      <c r="D24" s="88">
        <v>60000</v>
      </c>
      <c r="E24" s="95"/>
      <c r="F24" s="95"/>
      <c r="G24" s="95"/>
      <c r="H24" s="95"/>
      <c r="I24" s="68">
        <v>18000</v>
      </c>
      <c r="J24" s="67">
        <f t="shared" si="3"/>
        <v>30</v>
      </c>
      <c r="K24" s="96"/>
      <c r="L24" s="48"/>
      <c r="M24" s="91"/>
    </row>
    <row r="25" spans="1:13" s="92" customFormat="1" ht="20.100000000000001" customHeight="1" x14ac:dyDescent="0.2">
      <c r="A25" s="62"/>
      <c r="B25" s="93" t="s">
        <v>114</v>
      </c>
      <c r="C25" s="94" t="s">
        <v>154</v>
      </c>
      <c r="D25" s="88">
        <v>4000</v>
      </c>
      <c r="E25" s="101"/>
      <c r="F25" s="101"/>
      <c r="G25" s="101"/>
      <c r="H25" s="101"/>
      <c r="I25" s="68">
        <v>4000</v>
      </c>
      <c r="J25" s="67">
        <f t="shared" si="3"/>
        <v>100</v>
      </c>
      <c r="K25" s="96"/>
      <c r="L25" s="48"/>
      <c r="M25" s="91"/>
    </row>
    <row r="26" spans="1:13" s="92" customFormat="1" ht="20.100000000000001" customHeight="1" x14ac:dyDescent="0.2">
      <c r="A26" s="102"/>
      <c r="B26" s="93" t="s">
        <v>115</v>
      </c>
      <c r="C26" s="94" t="s">
        <v>154</v>
      </c>
      <c r="D26" s="103">
        <v>23200</v>
      </c>
      <c r="E26" s="95"/>
      <c r="F26" s="95"/>
      <c r="G26" s="95"/>
      <c r="H26" s="95"/>
      <c r="I26" s="104">
        <v>23200</v>
      </c>
      <c r="J26" s="67">
        <f t="shared" si="3"/>
        <v>100</v>
      </c>
      <c r="K26" s="96"/>
      <c r="L26" s="48">
        <v>36000</v>
      </c>
      <c r="M26" s="91">
        <f t="shared" ref="M26:M27" si="4">L26/8</f>
        <v>4500</v>
      </c>
    </row>
    <row r="27" spans="1:13" s="92" customFormat="1" ht="20.100000000000001" customHeight="1" x14ac:dyDescent="0.2">
      <c r="A27" s="62"/>
      <c r="B27" s="93" t="s">
        <v>116</v>
      </c>
      <c r="C27" s="94" t="s">
        <v>154</v>
      </c>
      <c r="D27" s="103">
        <v>8000</v>
      </c>
      <c r="E27" s="95"/>
      <c r="F27" s="95"/>
      <c r="G27" s="95"/>
      <c r="H27" s="95"/>
      <c r="I27" s="104">
        <v>0</v>
      </c>
      <c r="J27" s="67">
        <f t="shared" si="3"/>
        <v>0</v>
      </c>
      <c r="K27" s="96"/>
      <c r="L27" s="48">
        <v>10000</v>
      </c>
      <c r="M27" s="91">
        <f t="shared" si="4"/>
        <v>1250</v>
      </c>
    </row>
    <row r="28" spans="1:13" s="92" customFormat="1" ht="20.100000000000001" customHeight="1" x14ac:dyDescent="0.2">
      <c r="A28" s="105"/>
      <c r="B28" s="116" t="s">
        <v>99</v>
      </c>
      <c r="C28" s="94" t="s">
        <v>149</v>
      </c>
      <c r="D28" s="103">
        <v>0</v>
      </c>
      <c r="E28" s="95"/>
      <c r="F28" s="95"/>
      <c r="G28" s="95"/>
      <c r="H28" s="95"/>
      <c r="I28" s="68">
        <v>0</v>
      </c>
      <c r="J28" s="67" t="e">
        <f t="shared" si="3"/>
        <v>#DIV/0!</v>
      </c>
      <c r="K28" s="96"/>
      <c r="L28" s="48">
        <v>60700</v>
      </c>
      <c r="M28" s="91">
        <f t="shared" si="2"/>
        <v>7587.5</v>
      </c>
    </row>
    <row r="29" spans="1:13" s="61" customFormat="1" ht="20.100000000000001" customHeight="1" x14ac:dyDescent="0.2">
      <c r="A29" s="130">
        <v>2</v>
      </c>
      <c r="B29" s="123" t="s">
        <v>69</v>
      </c>
      <c r="C29" s="83" t="s">
        <v>169</v>
      </c>
      <c r="D29" s="124">
        <v>0</v>
      </c>
      <c r="E29" s="125"/>
      <c r="F29" s="125"/>
      <c r="G29" s="125"/>
      <c r="H29" s="125"/>
      <c r="I29" s="126">
        <v>0</v>
      </c>
      <c r="J29" s="127" t="e">
        <f>I29*100/D29</f>
        <v>#DIV/0!</v>
      </c>
      <c r="K29" s="164" t="s">
        <v>36</v>
      </c>
      <c r="L29" s="50">
        <v>50300</v>
      </c>
      <c r="M29" s="107">
        <f t="shared" si="2"/>
        <v>6287.5</v>
      </c>
    </row>
    <row r="30" spans="1:13" s="66" customFormat="1" ht="20.100000000000001" customHeight="1" x14ac:dyDescent="0.2">
      <c r="A30" s="128"/>
      <c r="B30" s="106" t="s">
        <v>101</v>
      </c>
      <c r="C30" s="63"/>
      <c r="D30" s="51">
        <v>0</v>
      </c>
      <c r="E30" s="108"/>
      <c r="F30" s="108"/>
      <c r="G30" s="108"/>
      <c r="H30" s="108"/>
      <c r="I30" s="109">
        <v>0</v>
      </c>
      <c r="J30" s="67" t="e">
        <f t="shared" si="3"/>
        <v>#DIV/0!</v>
      </c>
      <c r="K30" s="65"/>
      <c r="L30" s="47"/>
      <c r="M30" s="65"/>
    </row>
    <row r="31" spans="1:13" s="66" customFormat="1" ht="20.100000000000001" customHeight="1" x14ac:dyDescent="0.2">
      <c r="A31" s="128"/>
      <c r="B31" s="108" t="s">
        <v>90</v>
      </c>
      <c r="C31" s="63"/>
      <c r="D31" s="51">
        <v>0</v>
      </c>
      <c r="E31" s="108"/>
      <c r="F31" s="108"/>
      <c r="G31" s="108"/>
      <c r="H31" s="108"/>
      <c r="I31" s="109">
        <v>0</v>
      </c>
      <c r="J31" s="67" t="e">
        <f t="shared" si="3"/>
        <v>#DIV/0!</v>
      </c>
      <c r="K31" s="65"/>
      <c r="L31" s="47"/>
      <c r="M31" s="65"/>
    </row>
    <row r="32" spans="1:13" s="92" customFormat="1" ht="20.100000000000001" customHeight="1" x14ac:dyDescent="0.2">
      <c r="A32" s="129"/>
      <c r="B32" s="110" t="s">
        <v>91</v>
      </c>
      <c r="C32" s="111" t="s">
        <v>138</v>
      </c>
      <c r="D32" s="48">
        <v>0</v>
      </c>
      <c r="E32" s="110"/>
      <c r="F32" s="110"/>
      <c r="G32" s="110"/>
      <c r="H32" s="110"/>
      <c r="I32" s="112">
        <v>0</v>
      </c>
      <c r="J32" s="67" t="e">
        <f>I32*100/D32</f>
        <v>#DIV/0!</v>
      </c>
      <c r="K32" s="113"/>
      <c r="L32" s="52">
        <v>50300</v>
      </c>
      <c r="M32" s="114"/>
    </row>
    <row r="33" spans="1:17" s="61" customFormat="1" ht="20.100000000000001" customHeight="1" x14ac:dyDescent="0.2">
      <c r="A33" s="153">
        <v>3</v>
      </c>
      <c r="B33" s="123" t="s">
        <v>86</v>
      </c>
      <c r="C33" s="150" t="s">
        <v>170</v>
      </c>
      <c r="D33" s="151">
        <v>0</v>
      </c>
      <c r="E33" s="151">
        <f t="shared" ref="E33:H33" si="5">E34</f>
        <v>0</v>
      </c>
      <c r="F33" s="151">
        <f t="shared" si="5"/>
        <v>0</v>
      </c>
      <c r="G33" s="151">
        <f t="shared" si="5"/>
        <v>0</v>
      </c>
      <c r="H33" s="151">
        <f t="shared" si="5"/>
        <v>0</v>
      </c>
      <c r="I33" s="151">
        <v>0</v>
      </c>
      <c r="J33" s="151">
        <f>J34</f>
        <v>0</v>
      </c>
      <c r="K33" s="152" t="s">
        <v>36</v>
      </c>
      <c r="L33" s="50"/>
      <c r="M33" s="107"/>
    </row>
    <row r="34" spans="1:17" s="100" customFormat="1" ht="18.95" customHeight="1" x14ac:dyDescent="0.5">
      <c r="A34" s="97"/>
      <c r="B34" s="131" t="s">
        <v>109</v>
      </c>
      <c r="C34" s="132"/>
      <c r="D34" s="133">
        <v>10000</v>
      </c>
      <c r="E34" s="133">
        <f t="shared" ref="E34:H34" si="6">E35+E36+E37+E40</f>
        <v>0</v>
      </c>
      <c r="F34" s="133">
        <f t="shared" si="6"/>
        <v>0</v>
      </c>
      <c r="G34" s="133">
        <f t="shared" si="6"/>
        <v>0</v>
      </c>
      <c r="H34" s="133">
        <f t="shared" si="6"/>
        <v>0</v>
      </c>
      <c r="I34" s="133">
        <v>0</v>
      </c>
      <c r="J34" s="133">
        <f>I34*100/D34</f>
        <v>0</v>
      </c>
      <c r="K34" s="134"/>
      <c r="L34" s="49"/>
      <c r="M34" s="99"/>
    </row>
    <row r="35" spans="1:17" s="143" customFormat="1" ht="20.100000000000001" customHeight="1" x14ac:dyDescent="0.2">
      <c r="A35" s="97"/>
      <c r="B35" s="135" t="s">
        <v>117</v>
      </c>
      <c r="C35" s="136" t="s">
        <v>154</v>
      </c>
      <c r="D35" s="137">
        <v>10000</v>
      </c>
      <c r="E35" s="138"/>
      <c r="F35" s="138"/>
      <c r="G35" s="138"/>
      <c r="H35" s="138"/>
      <c r="I35" s="112">
        <v>0</v>
      </c>
      <c r="J35" s="139">
        <f>I35*100/D35</f>
        <v>0</v>
      </c>
      <c r="K35" s="140"/>
      <c r="L35" s="141">
        <v>7200</v>
      </c>
      <c r="M35" s="142">
        <f t="shared" ref="M35:M44" si="7">L35/8</f>
        <v>900</v>
      </c>
    </row>
    <row r="36" spans="1:17" s="143" customFormat="1" ht="20.100000000000001" customHeight="1" x14ac:dyDescent="0.2">
      <c r="A36" s="97"/>
      <c r="B36" s="135" t="s">
        <v>150</v>
      </c>
      <c r="C36" s="144" t="s">
        <v>154</v>
      </c>
      <c r="D36" s="145">
        <v>3800</v>
      </c>
      <c r="E36" s="146"/>
      <c r="F36" s="146"/>
      <c r="G36" s="146"/>
      <c r="H36" s="146"/>
      <c r="I36" s="112">
        <v>0</v>
      </c>
      <c r="J36" s="139">
        <f t="shared" ref="J36:J40" si="8">I36*100/D36</f>
        <v>0</v>
      </c>
      <c r="K36" s="147"/>
      <c r="L36" s="141"/>
      <c r="M36" s="142"/>
    </row>
    <row r="37" spans="1:17" s="92" customFormat="1" ht="20.100000000000001" customHeight="1" x14ac:dyDescent="0.2">
      <c r="A37" s="97"/>
      <c r="B37" s="148" t="s">
        <v>118</v>
      </c>
      <c r="C37" s="94"/>
      <c r="D37" s="103">
        <v>0</v>
      </c>
      <c r="E37" s="103">
        <f t="shared" ref="E37:H37" si="9">E38+E39</f>
        <v>0</v>
      </c>
      <c r="F37" s="103">
        <f t="shared" si="9"/>
        <v>0</v>
      </c>
      <c r="G37" s="103">
        <f t="shared" si="9"/>
        <v>0</v>
      </c>
      <c r="H37" s="103">
        <f t="shared" si="9"/>
        <v>0</v>
      </c>
      <c r="I37" s="103">
        <v>0</v>
      </c>
      <c r="J37" s="67" t="e">
        <f>I37*100/D37</f>
        <v>#DIV/0!</v>
      </c>
      <c r="K37" s="149"/>
      <c r="L37" s="48">
        <v>7000</v>
      </c>
      <c r="M37" s="91">
        <f t="shared" ref="M37" si="10">L37/8</f>
        <v>875</v>
      </c>
    </row>
    <row r="38" spans="1:17" s="143" customFormat="1" ht="20.100000000000001" customHeight="1" x14ac:dyDescent="0.2">
      <c r="A38" s="97"/>
      <c r="B38" s="135" t="s">
        <v>122</v>
      </c>
      <c r="C38" s="136" t="s">
        <v>152</v>
      </c>
      <c r="D38" s="137">
        <v>0</v>
      </c>
      <c r="E38" s="138"/>
      <c r="F38" s="138"/>
      <c r="G38" s="138"/>
      <c r="H38" s="138"/>
      <c r="I38" s="112">
        <v>0</v>
      </c>
      <c r="J38" s="139" t="e">
        <f t="shared" si="8"/>
        <v>#DIV/0!</v>
      </c>
      <c r="K38" s="140"/>
      <c r="L38" s="141"/>
      <c r="M38" s="142"/>
    </row>
    <row r="39" spans="1:17" s="143" customFormat="1" ht="25.5" customHeight="1" x14ac:dyDescent="0.2">
      <c r="A39" s="97"/>
      <c r="B39" s="135" t="s">
        <v>123</v>
      </c>
      <c r="C39" s="136" t="s">
        <v>151</v>
      </c>
      <c r="D39" s="137">
        <v>0</v>
      </c>
      <c r="E39" s="138"/>
      <c r="F39" s="138"/>
      <c r="G39" s="138"/>
      <c r="H39" s="138"/>
      <c r="I39" s="112">
        <v>0</v>
      </c>
      <c r="J39" s="139" t="e">
        <f t="shared" si="8"/>
        <v>#DIV/0!</v>
      </c>
      <c r="K39" s="140"/>
      <c r="L39" s="141"/>
      <c r="M39" s="142"/>
    </row>
    <row r="40" spans="1:17" s="143" customFormat="1" ht="20.100000000000001" customHeight="1" x14ac:dyDescent="0.2">
      <c r="A40" s="97"/>
      <c r="B40" s="135" t="s">
        <v>119</v>
      </c>
      <c r="C40" s="136" t="s">
        <v>139</v>
      </c>
      <c r="D40" s="137">
        <v>8000</v>
      </c>
      <c r="E40" s="138"/>
      <c r="F40" s="138"/>
      <c r="G40" s="138"/>
      <c r="H40" s="138"/>
      <c r="I40" s="112">
        <v>8000</v>
      </c>
      <c r="J40" s="139">
        <f t="shared" si="8"/>
        <v>100</v>
      </c>
      <c r="K40" s="140"/>
      <c r="L40" s="141"/>
      <c r="M40" s="142"/>
    </row>
    <row r="41" spans="1:17" s="155" customFormat="1" ht="20.100000000000001" customHeight="1" x14ac:dyDescent="0.2">
      <c r="A41" s="175">
        <v>4</v>
      </c>
      <c r="B41" s="162" t="s">
        <v>102</v>
      </c>
      <c r="C41" s="150" t="s">
        <v>154</v>
      </c>
      <c r="D41" s="124">
        <f>D42</f>
        <v>1140</v>
      </c>
      <c r="E41" s="125"/>
      <c r="F41" s="125"/>
      <c r="G41" s="125"/>
      <c r="H41" s="125"/>
      <c r="I41" s="163">
        <f>I42</f>
        <v>0</v>
      </c>
      <c r="J41" s="127">
        <f t="shared" si="3"/>
        <v>0</v>
      </c>
      <c r="K41" s="164" t="s">
        <v>36</v>
      </c>
      <c r="L41" s="53"/>
      <c r="M41" s="154"/>
      <c r="Q41" s="156"/>
    </row>
    <row r="42" spans="1:17" s="92" customFormat="1" ht="40.5" customHeight="1" x14ac:dyDescent="0.2">
      <c r="A42" s="160"/>
      <c r="B42" s="131" t="s">
        <v>103</v>
      </c>
      <c r="C42" s="136"/>
      <c r="D42" s="137">
        <f>D43</f>
        <v>1140</v>
      </c>
      <c r="E42" s="138"/>
      <c r="F42" s="138"/>
      <c r="G42" s="138"/>
      <c r="H42" s="138"/>
      <c r="I42" s="157">
        <f>I43</f>
        <v>0</v>
      </c>
      <c r="J42" s="139">
        <f t="shared" si="3"/>
        <v>0</v>
      </c>
      <c r="K42" s="140"/>
      <c r="L42" s="48"/>
      <c r="M42" s="91"/>
      <c r="Q42" s="158"/>
    </row>
    <row r="43" spans="1:17" s="92" customFormat="1" ht="20.100000000000001" customHeight="1" x14ac:dyDescent="0.2">
      <c r="A43" s="160"/>
      <c r="B43" s="135" t="s">
        <v>104</v>
      </c>
      <c r="C43" s="136"/>
      <c r="D43" s="137">
        <f>D44</f>
        <v>1140</v>
      </c>
      <c r="E43" s="138"/>
      <c r="F43" s="138"/>
      <c r="G43" s="138"/>
      <c r="H43" s="138"/>
      <c r="I43" s="157">
        <f>I44</f>
        <v>0</v>
      </c>
      <c r="J43" s="139">
        <f>I43*100/D43</f>
        <v>0</v>
      </c>
      <c r="K43" s="140"/>
      <c r="L43" s="48"/>
      <c r="M43" s="91"/>
      <c r="Q43" s="158"/>
    </row>
    <row r="44" spans="1:17" s="92" customFormat="1" ht="20.100000000000001" customHeight="1" x14ac:dyDescent="0.2">
      <c r="A44" s="161"/>
      <c r="B44" s="135" t="s">
        <v>105</v>
      </c>
      <c r="C44" s="136" t="s">
        <v>154</v>
      </c>
      <c r="D44" s="137">
        <v>1140</v>
      </c>
      <c r="E44" s="138"/>
      <c r="F44" s="138"/>
      <c r="G44" s="138"/>
      <c r="H44" s="138"/>
      <c r="I44" s="112">
        <v>0</v>
      </c>
      <c r="J44" s="139">
        <f t="shared" si="3"/>
        <v>0</v>
      </c>
      <c r="K44" s="140"/>
      <c r="L44" s="48">
        <v>2140</v>
      </c>
      <c r="M44" s="91">
        <f t="shared" si="7"/>
        <v>267.5</v>
      </c>
      <c r="Q44" s="159"/>
    </row>
    <row r="45" spans="1:17" s="155" customFormat="1" ht="20.100000000000001" customHeight="1" x14ac:dyDescent="0.2">
      <c r="A45" s="175">
        <v>5</v>
      </c>
      <c r="B45" s="176" t="s">
        <v>102</v>
      </c>
      <c r="C45" s="177" t="s">
        <v>154</v>
      </c>
      <c r="D45" s="178">
        <v>0</v>
      </c>
      <c r="E45" s="178">
        <f t="shared" ref="E45:H47" si="11">E46</f>
        <v>0</v>
      </c>
      <c r="F45" s="178">
        <f t="shared" si="11"/>
        <v>0</v>
      </c>
      <c r="G45" s="178">
        <f t="shared" si="11"/>
        <v>0</v>
      </c>
      <c r="H45" s="178">
        <f t="shared" si="11"/>
        <v>0</v>
      </c>
      <c r="I45" s="124">
        <f>I46</f>
        <v>0</v>
      </c>
      <c r="J45" s="178">
        <f>J46</f>
        <v>0</v>
      </c>
      <c r="K45" s="179" t="s">
        <v>36</v>
      </c>
      <c r="L45" s="53"/>
      <c r="M45" s="154"/>
      <c r="Q45" s="156"/>
    </row>
    <row r="46" spans="1:17" s="92" customFormat="1" ht="39" customHeight="1" x14ac:dyDescent="0.2">
      <c r="A46" s="97"/>
      <c r="B46" s="131" t="s">
        <v>103</v>
      </c>
      <c r="C46" s="94"/>
      <c r="D46" s="103">
        <v>0</v>
      </c>
      <c r="E46" s="103">
        <f t="shared" si="11"/>
        <v>0</v>
      </c>
      <c r="F46" s="103">
        <f t="shared" si="11"/>
        <v>0</v>
      </c>
      <c r="G46" s="103">
        <f t="shared" si="11"/>
        <v>0</v>
      </c>
      <c r="H46" s="103">
        <f t="shared" si="11"/>
        <v>0</v>
      </c>
      <c r="I46" s="137">
        <f>I47</f>
        <v>0</v>
      </c>
      <c r="J46" s="103">
        <f>J47</f>
        <v>0</v>
      </c>
      <c r="K46" s="149"/>
      <c r="L46" s="48"/>
      <c r="M46" s="91"/>
      <c r="Q46" s="158"/>
    </row>
    <row r="47" spans="1:17" s="92" customFormat="1" ht="21.75" customHeight="1" x14ac:dyDescent="0.2">
      <c r="A47" s="97"/>
      <c r="B47" s="148" t="s">
        <v>104</v>
      </c>
      <c r="C47" s="94"/>
      <c r="D47" s="103">
        <v>23400</v>
      </c>
      <c r="E47" s="103">
        <f t="shared" si="11"/>
        <v>0</v>
      </c>
      <c r="F47" s="103">
        <f t="shared" si="11"/>
        <v>0</v>
      </c>
      <c r="G47" s="103">
        <f t="shared" si="11"/>
        <v>0</v>
      </c>
      <c r="H47" s="103">
        <f t="shared" si="11"/>
        <v>0</v>
      </c>
      <c r="I47" s="137">
        <f>I48</f>
        <v>0</v>
      </c>
      <c r="J47" s="67">
        <f>I47*100/D47</f>
        <v>0</v>
      </c>
      <c r="K47" s="149"/>
      <c r="L47" s="48"/>
      <c r="M47" s="91"/>
      <c r="Q47" s="158"/>
    </row>
    <row r="48" spans="1:17" s="92" customFormat="1" ht="45" customHeight="1" x14ac:dyDescent="0.2">
      <c r="A48" s="166"/>
      <c r="B48" s="148" t="s">
        <v>140</v>
      </c>
      <c r="C48" s="94" t="s">
        <v>154</v>
      </c>
      <c r="D48" s="103">
        <v>23400</v>
      </c>
      <c r="E48" s="95"/>
      <c r="F48" s="95"/>
      <c r="G48" s="95"/>
      <c r="H48" s="95"/>
      <c r="I48" s="112">
        <v>0</v>
      </c>
      <c r="J48" s="67">
        <f>I48*100/D48</f>
        <v>0</v>
      </c>
      <c r="K48" s="149"/>
      <c r="L48" s="48">
        <v>39000</v>
      </c>
      <c r="M48" s="91">
        <f t="shared" si="2"/>
        <v>4875</v>
      </c>
      <c r="Q48" s="165"/>
    </row>
    <row r="49" spans="1:21" s="61" customFormat="1" ht="20.100000000000001" customHeight="1" x14ac:dyDescent="0.2">
      <c r="A49" s="130">
        <v>6</v>
      </c>
      <c r="B49" s="162" t="s">
        <v>107</v>
      </c>
      <c r="C49" s="83" t="s">
        <v>154</v>
      </c>
      <c r="D49" s="124">
        <v>42000</v>
      </c>
      <c r="E49" s="125"/>
      <c r="F49" s="125"/>
      <c r="G49" s="125"/>
      <c r="H49" s="125"/>
      <c r="I49" s="180">
        <f>I50</f>
        <v>0</v>
      </c>
      <c r="J49" s="127">
        <f t="shared" si="3"/>
        <v>0</v>
      </c>
      <c r="K49" s="164" t="s">
        <v>36</v>
      </c>
      <c r="L49" s="50">
        <v>38000</v>
      </c>
      <c r="M49" s="107">
        <f t="shared" si="2"/>
        <v>4750</v>
      </c>
      <c r="R49" s="167" t="s">
        <v>87</v>
      </c>
    </row>
    <row r="50" spans="1:21" s="66" customFormat="1" ht="20.100000000000001" customHeight="1" x14ac:dyDescent="0.2">
      <c r="A50" s="174"/>
      <c r="B50" s="106" t="s">
        <v>108</v>
      </c>
      <c r="C50" s="63"/>
      <c r="D50" s="51">
        <v>42000</v>
      </c>
      <c r="E50" s="108"/>
      <c r="F50" s="108"/>
      <c r="G50" s="108"/>
      <c r="H50" s="108"/>
      <c r="I50" s="168">
        <f>I51</f>
        <v>0</v>
      </c>
      <c r="J50" s="67">
        <f t="shared" si="3"/>
        <v>0</v>
      </c>
      <c r="K50" s="65"/>
      <c r="L50" s="47"/>
      <c r="M50" s="65"/>
    </row>
    <row r="51" spans="1:21" s="66" customFormat="1" ht="20.100000000000001" customHeight="1" x14ac:dyDescent="0.2">
      <c r="A51" s="174"/>
      <c r="B51" s="108" t="s">
        <v>104</v>
      </c>
      <c r="C51" s="63"/>
      <c r="D51" s="51">
        <v>42000</v>
      </c>
      <c r="E51" s="108"/>
      <c r="F51" s="108"/>
      <c r="G51" s="108"/>
      <c r="H51" s="108"/>
      <c r="I51" s="168">
        <f>I52</f>
        <v>0</v>
      </c>
      <c r="J51" s="67">
        <f>I51*100/D51</f>
        <v>0</v>
      </c>
      <c r="K51" s="65"/>
      <c r="L51" s="47"/>
      <c r="M51" s="65"/>
    </row>
    <row r="52" spans="1:21" s="92" customFormat="1" ht="42.75" customHeight="1" x14ac:dyDescent="0.2">
      <c r="A52" s="174"/>
      <c r="B52" s="169" t="s">
        <v>106</v>
      </c>
      <c r="C52" s="169" t="s">
        <v>154</v>
      </c>
      <c r="D52" s="56">
        <v>42000</v>
      </c>
      <c r="E52" s="170"/>
      <c r="F52" s="170"/>
      <c r="G52" s="170"/>
      <c r="H52" s="170"/>
      <c r="I52" s="171">
        <v>0</v>
      </c>
      <c r="J52" s="172">
        <f>I52*100/D52</f>
        <v>0</v>
      </c>
      <c r="K52" s="173"/>
      <c r="L52" s="52">
        <v>38000</v>
      </c>
      <c r="M52" s="114"/>
    </row>
    <row r="53" spans="1:21" s="61" customFormat="1" ht="20.100000000000001" customHeight="1" x14ac:dyDescent="0.2">
      <c r="A53" s="181">
        <v>7</v>
      </c>
      <c r="B53" s="182" t="s">
        <v>120</v>
      </c>
      <c r="C53" s="182" t="s">
        <v>154</v>
      </c>
      <c r="D53" s="183">
        <v>0</v>
      </c>
      <c r="E53" s="184"/>
      <c r="F53" s="184"/>
      <c r="G53" s="184"/>
      <c r="H53" s="184"/>
      <c r="I53" s="185">
        <v>0</v>
      </c>
      <c r="J53" s="127" t="e">
        <f t="shared" ref="J53:J54" si="12">I53*100/D53</f>
        <v>#DIV/0!</v>
      </c>
      <c r="K53" s="186" t="s">
        <v>36</v>
      </c>
      <c r="L53" s="46"/>
      <c r="M53" s="60"/>
    </row>
    <row r="54" spans="1:21" s="61" customFormat="1" ht="20.100000000000001" customHeight="1" x14ac:dyDescent="0.2">
      <c r="A54" s="181">
        <v>8</v>
      </c>
      <c r="B54" s="182" t="s">
        <v>124</v>
      </c>
      <c r="C54" s="182" t="s">
        <v>154</v>
      </c>
      <c r="D54" s="183">
        <v>37500</v>
      </c>
      <c r="E54" s="184"/>
      <c r="F54" s="184"/>
      <c r="G54" s="184"/>
      <c r="H54" s="184"/>
      <c r="I54" s="185"/>
      <c r="J54" s="127">
        <f t="shared" si="12"/>
        <v>0</v>
      </c>
      <c r="K54" s="186" t="s">
        <v>36</v>
      </c>
      <c r="L54" s="46"/>
      <c r="M54" s="60"/>
    </row>
    <row r="55" spans="1:21" s="58" customFormat="1" ht="33.75" customHeight="1" x14ac:dyDescent="0.5">
      <c r="A55" s="217" t="s">
        <v>121</v>
      </c>
      <c r="B55" s="218"/>
      <c r="C55" s="219"/>
      <c r="D55" s="69">
        <f>D8+D29+D33+D41+D45+D49+D53+D54</f>
        <v>1840340</v>
      </c>
      <c r="E55" s="69">
        <f t="shared" ref="E55:H55" si="13">E8+E29+E33+E41+E45+E49+E53+E54</f>
        <v>0</v>
      </c>
      <c r="F55" s="69">
        <f t="shared" si="13"/>
        <v>0</v>
      </c>
      <c r="G55" s="69">
        <f t="shared" si="13"/>
        <v>0</v>
      </c>
      <c r="H55" s="69">
        <f t="shared" si="13"/>
        <v>0</v>
      </c>
      <c r="I55" s="69">
        <f>I8+I29+I33+I41+I45+I49+I53+I54</f>
        <v>1268740</v>
      </c>
      <c r="J55" s="70">
        <f>I55*100/D55</f>
        <v>68.940521860091067</v>
      </c>
      <c r="K55" s="71"/>
      <c r="L55" s="54"/>
      <c r="M55" s="59"/>
    </row>
    <row r="56" spans="1:21" ht="15.75" customHeight="1" x14ac:dyDescent="0.55000000000000004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0.25" x14ac:dyDescent="0.3">
      <c r="C57" s="75"/>
      <c r="G57" s="220" t="s">
        <v>110</v>
      </c>
      <c r="H57" s="220"/>
      <c r="J57" s="76"/>
      <c r="K57" s="75"/>
    </row>
    <row r="58" spans="1:21" s="74" customFormat="1" ht="20.25" x14ac:dyDescent="0.3">
      <c r="J58" s="76"/>
      <c r="K58" s="75"/>
    </row>
    <row r="59" spans="1:21" s="74" customFormat="1" ht="20.25" x14ac:dyDescent="0.3">
      <c r="C59" s="193" t="s">
        <v>198</v>
      </c>
      <c r="D59" s="77" t="s">
        <v>187</v>
      </c>
      <c r="G59" s="215" t="s">
        <v>111</v>
      </c>
      <c r="H59" s="215"/>
      <c r="I59" s="193" t="s">
        <v>190</v>
      </c>
      <c r="J59" s="76" t="s">
        <v>155</v>
      </c>
      <c r="K59" s="75"/>
    </row>
    <row r="60" spans="1:21" s="74" customFormat="1" ht="20.25" x14ac:dyDescent="0.3">
      <c r="C60" s="75" t="s">
        <v>185</v>
      </c>
      <c r="I60" s="75" t="s">
        <v>189</v>
      </c>
      <c r="J60" s="78"/>
      <c r="K60" s="75"/>
    </row>
    <row r="61" spans="1:21" s="74" customFormat="1" ht="20.25" x14ac:dyDescent="0.3">
      <c r="C61" s="75" t="s">
        <v>186</v>
      </c>
      <c r="I61" s="75" t="s">
        <v>175</v>
      </c>
      <c r="J61" s="78"/>
      <c r="K61" s="75"/>
    </row>
    <row r="62" spans="1:21" s="79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9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80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9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80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9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80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zoomScaleNormal="100" workbookViewId="0">
      <selection activeCell="F13" sqref="F13"/>
    </sheetView>
  </sheetViews>
  <sheetFormatPr defaultColWidth="8.75" defaultRowHeight="24" x14ac:dyDescent="0.55000000000000004"/>
  <cols>
    <col min="1" max="1" width="24.125" style="187" customWidth="1"/>
    <col min="2" max="2" width="19.75" style="187" customWidth="1"/>
    <col min="3" max="3" width="17.625" style="187" customWidth="1"/>
    <col min="4" max="4" width="19.75" style="187" customWidth="1"/>
    <col min="5" max="16384" width="8.75" style="187"/>
  </cols>
  <sheetData>
    <row r="1" spans="1:4" ht="27.75" x14ac:dyDescent="0.65">
      <c r="A1" s="222" t="s">
        <v>192</v>
      </c>
      <c r="B1" s="222"/>
      <c r="C1" s="222"/>
      <c r="D1" s="222"/>
    </row>
    <row r="2" spans="1:4" ht="27.75" x14ac:dyDescent="0.65">
      <c r="A2" s="222" t="s">
        <v>167</v>
      </c>
      <c r="B2" s="222"/>
      <c r="C2" s="222"/>
      <c r="D2" s="222"/>
    </row>
    <row r="3" spans="1:4" ht="27.75" x14ac:dyDescent="0.65">
      <c r="A3" s="222" t="s">
        <v>159</v>
      </c>
      <c r="B3" s="222"/>
      <c r="C3" s="222"/>
      <c r="D3" s="222"/>
    </row>
    <row r="4" spans="1:4" ht="10.5" customHeight="1" x14ac:dyDescent="0.55000000000000004"/>
    <row r="5" spans="1:4" ht="30" customHeight="1" x14ac:dyDescent="0.55000000000000004">
      <c r="A5" s="191" t="s">
        <v>161</v>
      </c>
      <c r="B5" s="191" t="s">
        <v>162</v>
      </c>
      <c r="C5" s="191" t="s">
        <v>33</v>
      </c>
      <c r="D5" s="191" t="s">
        <v>30</v>
      </c>
    </row>
    <row r="6" spans="1:4" ht="29.25" customHeight="1" x14ac:dyDescent="0.55000000000000004">
      <c r="A6" s="192">
        <f>'รายงานผลการใช้จ่าย ไตรมาส 1- 69'!D55</f>
        <v>1840340</v>
      </c>
      <c r="B6" s="192">
        <f>'รายงานผลการใช้จ่าย ไตรมาส 1- 69'!I55</f>
        <v>1268740</v>
      </c>
      <c r="C6" s="192">
        <f>B6*100/A6</f>
        <v>68.940521860091067</v>
      </c>
      <c r="D6" s="194" t="s">
        <v>163</v>
      </c>
    </row>
    <row r="8" spans="1:4" x14ac:dyDescent="0.55000000000000004">
      <c r="A8" s="187" t="s">
        <v>164</v>
      </c>
    </row>
    <row r="9" spans="1:4" x14ac:dyDescent="0.55000000000000004">
      <c r="A9" s="187" t="s">
        <v>165</v>
      </c>
    </row>
    <row r="11" spans="1:4" x14ac:dyDescent="0.55000000000000004">
      <c r="B11" s="221" t="s">
        <v>197</v>
      </c>
      <c r="C11" s="221"/>
      <c r="D11" s="221"/>
    </row>
    <row r="12" spans="1:4" x14ac:dyDescent="0.55000000000000004">
      <c r="C12" s="187" t="s">
        <v>193</v>
      </c>
    </row>
    <row r="13" spans="1:4" x14ac:dyDescent="0.55000000000000004">
      <c r="B13" s="221" t="s">
        <v>186</v>
      </c>
      <c r="C13" s="221"/>
      <c r="D13" s="221"/>
    </row>
    <row r="14" spans="1:4" x14ac:dyDescent="0.55000000000000004">
      <c r="B14" s="189"/>
      <c r="C14" s="190" t="s">
        <v>168</v>
      </c>
      <c r="D14" s="189"/>
    </row>
    <row r="16" spans="1:4" x14ac:dyDescent="0.55000000000000004">
      <c r="B16" s="188" t="s">
        <v>187</v>
      </c>
      <c r="C16" s="189" t="s">
        <v>194</v>
      </c>
      <c r="D16" s="187" t="s">
        <v>195</v>
      </c>
    </row>
    <row r="17" spans="2:4" x14ac:dyDescent="0.55000000000000004">
      <c r="B17" s="221" t="s">
        <v>196</v>
      </c>
      <c r="C17" s="221"/>
      <c r="D17" s="221"/>
    </row>
    <row r="18" spans="2:4" x14ac:dyDescent="0.55000000000000004">
      <c r="B18" s="221" t="s">
        <v>175</v>
      </c>
      <c r="C18" s="221"/>
      <c r="D18" s="221"/>
    </row>
    <row r="19" spans="2:4" x14ac:dyDescent="0.55000000000000004">
      <c r="C19" s="190">
        <v>25208</v>
      </c>
    </row>
    <row r="20" spans="2:4" x14ac:dyDescent="0.55000000000000004">
      <c r="C20" s="190"/>
    </row>
  </sheetData>
  <mergeCells count="7">
    <mergeCell ref="B18:D18"/>
    <mergeCell ref="A1:D1"/>
    <mergeCell ref="A2:D2"/>
    <mergeCell ref="A3:D3"/>
    <mergeCell ref="B13:D13"/>
    <mergeCell ref="B17:D17"/>
    <mergeCell ref="B11:D11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2" t="s">
        <v>0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21" customHeight="1" x14ac:dyDescent="0.55000000000000004">
      <c r="A2" s="232" t="s">
        <v>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21" customHeight="1" x14ac:dyDescent="0.55000000000000004">
      <c r="A3" s="232" t="s">
        <v>2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20.25" customHeight="1" x14ac:dyDescent="0.55000000000000004">
      <c r="A4" s="234" t="s">
        <v>81</v>
      </c>
      <c r="B4" s="235"/>
      <c r="C4" s="235"/>
      <c r="D4" s="235"/>
      <c r="E4" s="235"/>
      <c r="F4" s="235"/>
      <c r="G4" s="235"/>
      <c r="H4" s="235"/>
      <c r="I4" s="235"/>
      <c r="J4" s="235"/>
    </row>
    <row r="5" spans="1:10" ht="23.25" customHeight="1" x14ac:dyDescent="0.55000000000000004">
      <c r="A5" s="244" t="s">
        <v>3</v>
      </c>
      <c r="B5" s="241" t="s">
        <v>4</v>
      </c>
      <c r="C5" s="241" t="s">
        <v>5</v>
      </c>
      <c r="D5" s="238" t="s">
        <v>6</v>
      </c>
      <c r="E5" s="239"/>
      <c r="F5" s="239"/>
      <c r="G5" s="239"/>
      <c r="H5" s="240"/>
      <c r="I5" s="241" t="s">
        <v>7</v>
      </c>
      <c r="J5" s="241" t="s">
        <v>8</v>
      </c>
    </row>
    <row r="6" spans="1:10" ht="24" x14ac:dyDescent="0.55000000000000004">
      <c r="A6" s="242"/>
      <c r="B6" s="242"/>
      <c r="C6" s="242"/>
      <c r="D6" s="230" t="s">
        <v>9</v>
      </c>
      <c r="E6" s="243" t="s">
        <v>10</v>
      </c>
      <c r="F6" s="230" t="s">
        <v>11</v>
      </c>
      <c r="G6" s="230" t="s">
        <v>12</v>
      </c>
      <c r="H6" s="230" t="s">
        <v>13</v>
      </c>
      <c r="I6" s="242"/>
      <c r="J6" s="242"/>
    </row>
    <row r="7" spans="1:10" ht="27.75" customHeight="1" x14ac:dyDescent="0.55000000000000004">
      <c r="A7" s="231"/>
      <c r="B7" s="231"/>
      <c r="C7" s="231"/>
      <c r="D7" s="231"/>
      <c r="E7" s="231"/>
      <c r="F7" s="231"/>
      <c r="G7" s="231"/>
      <c r="H7" s="231"/>
      <c r="I7" s="231"/>
      <c r="J7" s="23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2"/>
      <c r="B41" s="233"/>
      <c r="C41" s="233"/>
      <c r="D41" s="233"/>
      <c r="E41" s="233"/>
      <c r="F41" s="233"/>
      <c r="G41" s="233"/>
      <c r="H41" s="233"/>
      <c r="I41" s="233"/>
      <c r="J41" s="233"/>
    </row>
    <row r="42" spans="1:10" ht="18.75" customHeight="1" x14ac:dyDescent="0.55000000000000004">
      <c r="A42" s="232" t="s">
        <v>28</v>
      </c>
      <c r="B42" s="233"/>
      <c r="C42" s="233"/>
      <c r="D42" s="233"/>
      <c r="E42" s="233"/>
      <c r="F42" s="233"/>
      <c r="G42" s="233"/>
      <c r="H42" s="233"/>
      <c r="I42" s="233"/>
      <c r="J42" s="233"/>
    </row>
    <row r="43" spans="1:10" ht="18" customHeight="1" x14ac:dyDescent="0.55000000000000004">
      <c r="A43" s="232" t="s">
        <v>29</v>
      </c>
      <c r="B43" s="233"/>
      <c r="C43" s="233"/>
      <c r="D43" s="233"/>
      <c r="E43" s="233"/>
      <c r="F43" s="233"/>
      <c r="G43" s="233"/>
      <c r="H43" s="233"/>
      <c r="I43" s="233"/>
      <c r="J43" s="233"/>
    </row>
    <row r="44" spans="1:10" ht="20.25" customHeight="1" x14ac:dyDescent="0.55000000000000004">
      <c r="A44" s="234" t="s">
        <v>82</v>
      </c>
      <c r="B44" s="235"/>
      <c r="C44" s="235"/>
      <c r="D44" s="235"/>
      <c r="E44" s="235"/>
      <c r="F44" s="235"/>
      <c r="G44" s="235"/>
      <c r="H44" s="235"/>
      <c r="I44" s="235"/>
      <c r="J44" s="235"/>
    </row>
    <row r="45" spans="1:10" ht="14.25" customHeight="1" x14ac:dyDescent="0.55000000000000004">
      <c r="A45" s="230" t="s">
        <v>3</v>
      </c>
      <c r="B45" s="230" t="s">
        <v>4</v>
      </c>
      <c r="C45" s="226" t="s">
        <v>30</v>
      </c>
      <c r="D45" s="227"/>
      <c r="E45" s="226" t="s">
        <v>31</v>
      </c>
      <c r="F45" s="227"/>
      <c r="G45" s="226" t="s">
        <v>32</v>
      </c>
      <c r="H45" s="227"/>
      <c r="I45" s="230" t="s">
        <v>33</v>
      </c>
      <c r="J45" s="236" t="s">
        <v>34</v>
      </c>
    </row>
    <row r="46" spans="1:10" ht="31.5" customHeight="1" x14ac:dyDescent="0.55000000000000004">
      <c r="A46" s="231"/>
      <c r="B46" s="231"/>
      <c r="C46" s="228"/>
      <c r="D46" s="229"/>
      <c r="E46" s="228"/>
      <c r="F46" s="229"/>
      <c r="G46" s="228"/>
      <c r="H46" s="229"/>
      <c r="I46" s="231"/>
      <c r="J46" s="23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5" t="s">
        <v>35</v>
      </c>
      <c r="D47" s="224"/>
      <c r="E47" s="223">
        <f>รายงานการใช้จ่าย!D6</f>
        <v>742400</v>
      </c>
      <c r="F47" s="224"/>
      <c r="G47" s="223">
        <f>รายงานการใช้จ่าย!M6</f>
        <v>0</v>
      </c>
      <c r="H47" s="2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5" t="s">
        <v>37</v>
      </c>
      <c r="D48" s="224"/>
      <c r="E48" s="223">
        <f>รายงานการใช้จ่าย!D7</f>
        <v>91500</v>
      </c>
      <c r="F48" s="224"/>
      <c r="G48" s="223">
        <f>รายงานการใช้จ่าย!M7</f>
        <v>0</v>
      </c>
      <c r="H48" s="2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5" t="s">
        <v>37</v>
      </c>
      <c r="D49" s="224"/>
      <c r="E49" s="223">
        <f>รายงานการใช้จ่าย!D8</f>
        <v>600</v>
      </c>
      <c r="F49" s="224"/>
      <c r="G49" s="223">
        <f>รายงานการใช้จ่าย!M8</f>
        <v>0</v>
      </c>
      <c r="H49" s="2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5" t="s">
        <v>37</v>
      </c>
      <c r="D50" s="224"/>
      <c r="E50" s="223">
        <f>รายงานการใช้จ่าย!D9</f>
        <v>19100</v>
      </c>
      <c r="F50" s="224"/>
      <c r="G50" s="223">
        <f>รายงานการใช้จ่าย!M9</f>
        <v>5400</v>
      </c>
      <c r="H50" s="2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5" t="s">
        <v>37</v>
      </c>
      <c r="D51" s="224"/>
      <c r="E51" s="223">
        <f>รายงานการใช้จ่าย!D10</f>
        <v>115700</v>
      </c>
      <c r="F51" s="224"/>
      <c r="G51" s="223">
        <f>รายงานการใช้จ่าย!M10</f>
        <v>0</v>
      </c>
      <c r="H51" s="2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5" t="s">
        <v>37</v>
      </c>
      <c r="D52" s="224"/>
      <c r="E52" s="223">
        <f>รายงานการใช้จ่าย!D11</f>
        <v>111900</v>
      </c>
      <c r="F52" s="224"/>
      <c r="G52" s="223">
        <f>รายงานการใช้จ่าย!M11</f>
        <v>0</v>
      </c>
      <c r="H52" s="2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5" t="s">
        <v>37</v>
      </c>
      <c r="D53" s="224"/>
      <c r="E53" s="223">
        <f>รายงานการใช้จ่าย!D12</f>
        <v>16100</v>
      </c>
      <c r="F53" s="224"/>
      <c r="G53" s="223">
        <f>รายงานการใช้จ่าย!M12</f>
        <v>0</v>
      </c>
      <c r="H53" s="2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5" t="s">
        <v>37</v>
      </c>
      <c r="D54" s="224"/>
      <c r="E54" s="223">
        <f>รายงานการใช้จ่าย!D13</f>
        <v>19300</v>
      </c>
      <c r="F54" s="224"/>
      <c r="G54" s="223">
        <f>รายงานการใช้จ่าย!M13</f>
        <v>0</v>
      </c>
      <c r="H54" s="2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5" t="s">
        <v>37</v>
      </c>
      <c r="D55" s="224"/>
      <c r="E55" s="223">
        <f>รายงานการใช้จ่าย!D14</f>
        <v>5100</v>
      </c>
      <c r="F55" s="224"/>
      <c r="G55" s="223">
        <f>รายงานการใช้จ่าย!M14</f>
        <v>0</v>
      </c>
      <c r="H55" s="2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5" t="s">
        <v>37</v>
      </c>
      <c r="D56" s="224"/>
      <c r="E56" s="223">
        <f>รายงานการใช้จ่าย!D15</f>
        <v>14000</v>
      </c>
      <c r="F56" s="224"/>
      <c r="G56" s="223">
        <f>รายงานการใช้จ่าย!M15</f>
        <v>0</v>
      </c>
      <c r="H56" s="2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5" t="s">
        <v>37</v>
      </c>
      <c r="D57" s="224"/>
      <c r="E57" s="223">
        <f>รายงานการใช้จ่าย!D16</f>
        <v>1097300</v>
      </c>
      <c r="F57" s="224"/>
      <c r="G57" s="223">
        <f>รายงานการใช้จ่าย!M16</f>
        <v>450742.20000000007</v>
      </c>
      <c r="H57" s="2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5" t="s">
        <v>37</v>
      </c>
      <c r="D58" s="224"/>
      <c r="E58" s="223">
        <f>รายงานการใช้จ่าย!D17</f>
        <v>10000</v>
      </c>
      <c r="F58" s="224"/>
      <c r="G58" s="223">
        <f>รายงานการใช้จ่าย!M17</f>
        <v>0</v>
      </c>
      <c r="H58" s="2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5" t="s">
        <v>37</v>
      </c>
      <c r="D59" s="224"/>
      <c r="E59" s="223">
        <f>รายงานการใช้จ่าย!D18</f>
        <v>76900</v>
      </c>
      <c r="F59" s="224"/>
      <c r="G59" s="223">
        <f>รายงานการใช้จ่าย!M18</f>
        <v>88575</v>
      </c>
      <c r="H59" s="2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5" t="s">
        <v>37</v>
      </c>
      <c r="D60" s="224"/>
      <c r="E60" s="223">
        <f>รายงานการใช้จ่าย!D19</f>
        <v>2339900</v>
      </c>
      <c r="F60" s="224"/>
      <c r="G60" s="223">
        <f>รายงานการใช้จ่าย!M19</f>
        <v>0</v>
      </c>
      <c r="H60" s="2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5" t="s">
        <v>37</v>
      </c>
      <c r="D61" s="224"/>
      <c r="E61" s="223">
        <f>รายงานการใช้จ่าย!D20</f>
        <v>104000</v>
      </c>
      <c r="F61" s="224"/>
      <c r="G61" s="245"/>
      <c r="H61" s="2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5" t="s">
        <v>37</v>
      </c>
      <c r="D62" s="224"/>
      <c r="E62" s="223">
        <f>รายงานการใช้จ่าย!D21</f>
        <v>0</v>
      </c>
      <c r="F62" s="224"/>
      <c r="G62" s="223">
        <f>รายงานการใช้จ่าย!M21</f>
        <v>445182.80000000005</v>
      </c>
      <c r="H62" s="2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5" t="s">
        <v>37</v>
      </c>
      <c r="D63" s="224"/>
      <c r="E63" s="223">
        <f>รายงานการใช้จ่าย!D22</f>
        <v>0</v>
      </c>
      <c r="F63" s="224"/>
      <c r="G63" s="223">
        <f>รายงานการใช้จ่าย!M22</f>
        <v>4888.8599999999997</v>
      </c>
      <c r="H63" s="2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5" t="s">
        <v>37</v>
      </c>
      <c r="D64" s="224"/>
      <c r="E64" s="223">
        <f>รายงานการใช้จ่าย!D23</f>
        <v>0</v>
      </c>
      <c r="F64" s="224"/>
      <c r="G64" s="223">
        <f>รายงานการใช้จ่าย!M23</f>
        <v>5346.78</v>
      </c>
      <c r="H64" s="2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5" t="s">
        <v>37</v>
      </c>
      <c r="D65" s="224"/>
      <c r="E65" s="223">
        <f>รายงานการใช้จ่าย!D24</f>
        <v>0</v>
      </c>
      <c r="F65" s="224"/>
      <c r="G65" s="223">
        <f>รายงานการใช้จ่าย!M24</f>
        <v>6148.75</v>
      </c>
      <c r="H65" s="2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5" t="s">
        <v>37</v>
      </c>
      <c r="D66" s="224"/>
      <c r="E66" s="223">
        <f>รายงานการใช้จ่าย!D25</f>
        <v>0</v>
      </c>
      <c r="F66" s="224"/>
      <c r="G66" s="223">
        <f>รายงานการใช้จ่าย!M25</f>
        <v>36454</v>
      </c>
      <c r="H66" s="2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5" t="s">
        <v>37</v>
      </c>
      <c r="D67" s="224"/>
      <c r="E67" s="223">
        <f>รายงานการใช้จ่าย!D26</f>
        <v>86000</v>
      </c>
      <c r="F67" s="224"/>
      <c r="G67" s="223">
        <f>รายงานการใช้จ่าย!M26</f>
        <v>0</v>
      </c>
      <c r="H67" s="2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5" t="s">
        <v>37</v>
      </c>
      <c r="D68" s="224"/>
      <c r="E68" s="223">
        <f>รายงานการใช้จ่าย!D27</f>
        <v>240000</v>
      </c>
      <c r="F68" s="224"/>
      <c r="G68" s="223">
        <f>รายงานการใช้จ่าย!M27</f>
        <v>240000</v>
      </c>
      <c r="H68" s="2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5" t="s">
        <v>37</v>
      </c>
      <c r="D69" s="224"/>
      <c r="E69" s="223">
        <f>รายงานการใช้จ่าย!D28</f>
        <v>240000</v>
      </c>
      <c r="F69" s="224"/>
      <c r="G69" s="223">
        <f>รายงานการใช้จ่าย!M28</f>
        <v>240000</v>
      </c>
      <c r="H69" s="2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5" t="s">
        <v>37</v>
      </c>
      <c r="D70" s="224"/>
      <c r="E70" s="223">
        <f>รายงานการใช้จ่าย!D29</f>
        <v>7585</v>
      </c>
      <c r="F70" s="224"/>
      <c r="G70" s="223">
        <f>รายงานการใช้จ่าย!M29</f>
        <v>3360</v>
      </c>
      <c r="H70" s="2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5" t="s">
        <v>37</v>
      </c>
      <c r="D71" s="224"/>
      <c r="E71" s="223">
        <f>รายงานการใช้จ่าย!D30</f>
        <v>29320</v>
      </c>
      <c r="F71" s="224"/>
      <c r="G71" s="223">
        <f>รายงานการใช้จ่าย!M30</f>
        <v>10080</v>
      </c>
      <c r="H71" s="2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5" t="s">
        <v>37</v>
      </c>
      <c r="D72" s="224"/>
      <c r="E72" s="223">
        <f>รายงานการใช้จ่าย!D31</f>
        <v>323500</v>
      </c>
      <c r="F72" s="224"/>
      <c r="G72" s="223">
        <f>รายงานการใช้จ่าย!M31</f>
        <v>0</v>
      </c>
      <c r="H72" s="2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5" t="s">
        <v>37</v>
      </c>
      <c r="D73" s="224"/>
      <c r="E73" s="223">
        <f>รายงานการใช้จ่าย!D32</f>
        <v>86000</v>
      </c>
      <c r="F73" s="224"/>
      <c r="G73" s="223">
        <f>รายงานการใช้จ่าย!M32</f>
        <v>0</v>
      </c>
      <c r="H73" s="2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5" t="s">
        <v>37</v>
      </c>
      <c r="D74" s="224"/>
      <c r="E74" s="223">
        <f>รายงานการใช้จ่าย!D33</f>
        <v>36000</v>
      </c>
      <c r="F74" s="224"/>
      <c r="G74" s="223">
        <f>รายงานการใช้จ่าย!M33</f>
        <v>12000</v>
      </c>
      <c r="H74" s="2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5" t="s">
        <v>37</v>
      </c>
      <c r="D75" s="224"/>
      <c r="E75" s="223">
        <f>รายงานการใช้จ่าย!D34</f>
        <v>10000</v>
      </c>
      <c r="F75" s="224"/>
      <c r="G75" s="223">
        <f>รายงานการใช้จ่าย!M34</f>
        <v>6000</v>
      </c>
      <c r="H75" s="2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5" t="s">
        <v>37</v>
      </c>
      <c r="D76" s="224"/>
      <c r="E76" s="223">
        <f>รายงานการใช้จ่าย!D35</f>
        <v>2140</v>
      </c>
      <c r="F76" s="224"/>
      <c r="G76" s="223">
        <f>รายงานการใช้จ่าย!M35</f>
        <v>2140</v>
      </c>
      <c r="H76" s="2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5" t="s">
        <v>37</v>
      </c>
      <c r="D77" s="224"/>
      <c r="E77" s="223">
        <f>รายงานการใช้จ่าย!D36</f>
        <v>15000</v>
      </c>
      <c r="F77" s="224"/>
      <c r="G77" s="223">
        <f>รายงานการใช้จ่าย!M36</f>
        <v>15000</v>
      </c>
      <c r="H77" s="2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5" t="str">
        <f>รายงานการใช้จ่าย!C29</f>
        <v>ให้เจ้าหน้าที่การเงินทำการเบิก</v>
      </c>
      <c r="D78" s="224"/>
      <c r="E78" s="245"/>
      <c r="F78" s="224"/>
      <c r="G78" s="245"/>
      <c r="H78" s="2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5"/>
      <c r="D79" s="224"/>
      <c r="E79" s="223">
        <f>รายงานการใช้จ่าย!D37</f>
        <v>5839345</v>
      </c>
      <c r="F79" s="224"/>
      <c r="G79" s="223">
        <f>SUM(G47:H78)</f>
        <v>1571318.3900000001</v>
      </c>
      <c r="H79" s="2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2" t="s">
        <v>38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6" ht="22.5" customHeight="1" x14ac:dyDescent="0.55000000000000004">
      <c r="A2" s="232" t="s">
        <v>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6" ht="22.5" customHeight="1" x14ac:dyDescent="0.55000000000000004">
      <c r="A3" s="234" t="s">
        <v>83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</row>
    <row r="4" spans="1:16" ht="22.5" customHeight="1" x14ac:dyDescent="0.55000000000000004">
      <c r="A4" s="230" t="s">
        <v>3</v>
      </c>
      <c r="B4" s="230" t="s">
        <v>4</v>
      </c>
      <c r="C4" s="230" t="s">
        <v>30</v>
      </c>
      <c r="D4" s="247" t="s">
        <v>31</v>
      </c>
      <c r="E4" s="2"/>
      <c r="F4" s="226" t="s">
        <v>32</v>
      </c>
      <c r="G4" s="246"/>
      <c r="H4" s="246"/>
      <c r="I4" s="246"/>
      <c r="J4" s="246"/>
      <c r="K4" s="246"/>
      <c r="L4" s="246"/>
      <c r="M4" s="227"/>
      <c r="N4" s="230" t="s">
        <v>33</v>
      </c>
      <c r="O4" s="248" t="s">
        <v>34</v>
      </c>
    </row>
    <row r="5" spans="1:16" ht="22.5" customHeight="1" x14ac:dyDescent="0.55000000000000004">
      <c r="A5" s="231"/>
      <c r="B5" s="231"/>
      <c r="C5" s="231"/>
      <c r="D5" s="23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1"/>
      <c r="O5" s="22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THIS PC</cp:lastModifiedBy>
  <cp:lastPrinted>2026-05-07T09:18:08Z</cp:lastPrinted>
  <dcterms:created xsi:type="dcterms:W3CDTF">2024-01-10T07:59:11Z</dcterms:created>
  <dcterms:modified xsi:type="dcterms:W3CDTF">2026-06-02T07:25:19Z</dcterms:modified>
</cp:coreProperties>
</file>