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TA\ไฟล์ OIT\012 2567\"/>
    </mc:Choice>
  </mc:AlternateContent>
  <bookViews>
    <workbookView xWindow="0" yWindow="0" windowWidth="20490" windowHeight="9645"/>
  </bookViews>
  <sheets>
    <sheet name="ผลการใช้จ่ายงบประมาณ2567" sheetId="5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Titles" localSheetId="0">ผลการใช้จ่ายงบประมาณ2567!$1:$6</definedName>
  </definedNames>
  <calcPr calcId="152511"/>
  <extLst>
    <ext uri="GoogleSheetsCustomDataVersion2">
      <go:sheetsCustomData xmlns:go="http://customooxmlschemas.google.com/" r:id="" roundtripDataChecksum="f39dfYjudlAgIAEdXRi9C6ltaGB9shvc9WlswkoVFUs="/>
    </ext>
  </extLst>
</workbook>
</file>

<file path=xl/calcChain.xml><?xml version="1.0" encoding="utf-8"?>
<calcChain xmlns="http://schemas.openxmlformats.org/spreadsheetml/2006/main">
  <c r="F33" i="5" l="1"/>
  <c r="F19" i="5"/>
  <c r="F18" i="5"/>
  <c r="E28" i="5"/>
  <c r="F28" i="5" s="1"/>
  <c r="E8" i="5"/>
  <c r="E37" i="5" s="1"/>
  <c r="D34" i="5"/>
  <c r="F34" i="5" s="1"/>
  <c r="D31" i="5"/>
  <c r="D28" i="5"/>
  <c r="D23" i="5"/>
  <c r="D8" i="5"/>
  <c r="D37" i="5" s="1"/>
  <c r="F36" i="5"/>
  <c r="F37" i="5" l="1"/>
  <c r="F23" i="5"/>
  <c r="F20" i="5"/>
  <c r="F12" i="5" l="1"/>
  <c r="F25" i="5" l="1"/>
  <c r="F22" i="5"/>
  <c r="K31" i="5"/>
  <c r="K30" i="5"/>
  <c r="F30" i="5"/>
  <c r="K25" i="5"/>
  <c r="K22" i="5"/>
  <c r="K21" i="5"/>
  <c r="F21" i="5"/>
  <c r="K20" i="5"/>
  <c r="K19" i="5"/>
  <c r="K18" i="5"/>
  <c r="K17" i="5"/>
  <c r="F17" i="5"/>
  <c r="K16" i="5"/>
  <c r="K15" i="5"/>
  <c r="K14" i="5"/>
  <c r="K13" i="5"/>
  <c r="K12" i="5"/>
  <c r="K11" i="5"/>
  <c r="J10" i="5"/>
  <c r="K10" i="5" s="1"/>
  <c r="K9" i="5"/>
  <c r="F9" i="5"/>
  <c r="F16" i="5" l="1"/>
  <c r="F14" i="5"/>
  <c r="F13" i="5"/>
  <c r="F31" i="5" l="1"/>
  <c r="F8" i="5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N19" i="2" s="1"/>
  <c r="I60" i="1" s="1"/>
  <c r="C19" i="2"/>
  <c r="O18" i="2"/>
  <c r="M18" i="2"/>
  <c r="P18" i="2" s="1"/>
  <c r="C18" i="2"/>
  <c r="O17" i="2"/>
  <c r="M17" i="2"/>
  <c r="N17" i="2" s="1"/>
  <c r="I58" i="1" s="1"/>
  <c r="C17" i="2"/>
  <c r="O16" i="2"/>
  <c r="M16" i="2"/>
  <c r="N16" i="2" s="1"/>
  <c r="I57" i="1" s="1"/>
  <c r="C16" i="2"/>
  <c r="O15" i="2"/>
  <c r="M15" i="2"/>
  <c r="N15" i="2" s="1"/>
  <c r="I56" i="1" s="1"/>
  <c r="C15" i="2"/>
  <c r="O14" i="2"/>
  <c r="M14" i="2"/>
  <c r="P14" i="2" s="1"/>
  <c r="C14" i="2"/>
  <c r="O13" i="2"/>
  <c r="M13" i="2"/>
  <c r="N13" i="2" s="1"/>
  <c r="I54" i="1" s="1"/>
  <c r="C13" i="2"/>
  <c r="O12" i="2"/>
  <c r="M12" i="2"/>
  <c r="N12" i="2" s="1"/>
  <c r="I53" i="1" s="1"/>
  <c r="C12" i="2"/>
  <c r="O11" i="2"/>
  <c r="M11" i="2"/>
  <c r="N11" i="2" s="1"/>
  <c r="I52" i="1" s="1"/>
  <c r="C11" i="2"/>
  <c r="O10" i="2"/>
  <c r="M10" i="2"/>
  <c r="P10" i="2" s="1"/>
  <c r="C10" i="2"/>
  <c r="O9" i="2"/>
  <c r="M9" i="2"/>
  <c r="N9" i="2" s="1"/>
  <c r="I50" i="1" s="1"/>
  <c r="C9" i="2"/>
  <c r="O8" i="2"/>
  <c r="M8" i="2"/>
  <c r="N8" i="2" s="1"/>
  <c r="I49" i="1" s="1"/>
  <c r="C8" i="2"/>
  <c r="O7" i="2"/>
  <c r="M7" i="2"/>
  <c r="N7" i="2" s="1"/>
  <c r="I48" i="1" s="1"/>
  <c r="C7" i="2"/>
  <c r="O6" i="2"/>
  <c r="M6" i="2"/>
  <c r="C6" i="2"/>
  <c r="E79" i="1"/>
  <c r="C78" i="1"/>
  <c r="G77" i="1"/>
  <c r="E77" i="1"/>
  <c r="G76" i="1"/>
  <c r="E76" i="1"/>
  <c r="E75" i="1"/>
  <c r="G74" i="1"/>
  <c r="E74" i="1"/>
  <c r="G73" i="1"/>
  <c r="E73" i="1"/>
  <c r="G72" i="1"/>
  <c r="E72" i="1"/>
  <c r="E71" i="1"/>
  <c r="G70" i="1"/>
  <c r="E70" i="1"/>
  <c r="G69" i="1"/>
  <c r="E69" i="1"/>
  <c r="G68" i="1"/>
  <c r="E68" i="1"/>
  <c r="E67" i="1"/>
  <c r="I66" i="1"/>
  <c r="G66" i="1"/>
  <c r="E66" i="1"/>
  <c r="I65" i="1"/>
  <c r="E65" i="1"/>
  <c r="I64" i="1"/>
  <c r="G64" i="1"/>
  <c r="E64" i="1"/>
  <c r="I63" i="1"/>
  <c r="E63" i="1"/>
  <c r="I62" i="1"/>
  <c r="G62" i="1"/>
  <c r="E62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N20" i="2" l="1"/>
  <c r="I61" i="1" s="1"/>
  <c r="P27" i="2"/>
  <c r="P35" i="2"/>
  <c r="P7" i="2"/>
  <c r="P9" i="2"/>
  <c r="P11" i="2"/>
  <c r="P13" i="2"/>
  <c r="P15" i="2"/>
  <c r="P17" i="2"/>
  <c r="P19" i="2"/>
  <c r="N29" i="2"/>
  <c r="I70" i="1" s="1"/>
  <c r="P31" i="2"/>
  <c r="P6" i="2"/>
  <c r="N6" i="2"/>
  <c r="N33" i="2"/>
  <c r="I74" i="1" s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<sst xmlns="http://schemas.openxmlformats.org/spreadsheetml/2006/main" count="447" uniqueCount="155">
  <si>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</si>
  <si>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</si>
  <si>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</si>
  <si>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</si>
  <si>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</si>
  <si>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</si>
  <si>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</si>
  <si>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</si>
  <si>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</si>
  <si>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</si>
  <si>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</si>
  <si>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</si>
  <si>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</si>
  <si>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</si>
  <si>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</si>
  <si>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</si>
  <si>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</si>
  <si>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</si>
  <si>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</si>
  <si>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</si>
  <si>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</si>
  <si>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</si>
  <si>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</si>
  <si>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</si>
  <si>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</si>
  <si>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</si>
  <si>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</si>
  <si>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</si>
  <si>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</si>
  <si>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</si>
  <si>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</si>
  <si>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</si>
  <si>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</si>
  <si>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</si>
  <si>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</si>
  <si>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</si>
  <si>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</si>
  <si>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</si>
  <si>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</si>
  <si>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</si>
  <si>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</si>
  <si>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</si>
  <si>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</si>
  <si>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</si>
  <si>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</si>
  <si>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</si>
  <si>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</si>
  <si>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</si>
  <si>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</si>
  <si>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</si>
  <si>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</si>
  <si>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</si>
  <si>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</si>
  <si>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</si>
  <si>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</si>
  <si>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</si>
  <si>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</si>
  <si>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</si>
  <si>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</si>
  <si>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</si>
  <si>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</si>
  <si>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</si>
  <si>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</si>
  <si>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</si>
  <si>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</si>
  <si>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</si>
  <si>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</si>
  <si>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</si>
  <si>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</si>
  <si>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</si>
  <si>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</si>
  <si>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</si>
  <si>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</si>
  <si>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</si>
  <si>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</si>
  <si>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</si>
  <si>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</si>
  <si>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</si>
  <si>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</si>
  <si>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</si>
  <si>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</si>
  <si>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</si>
  <si>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</si>
  <si>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</si>
  <si>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ประจำปีงบประมาณ พ.ศ. 2567 ไตรมาสที่ 1 - 2</t>
  </si>
  <si>
    <t>ยอดจัดสรร</t>
  </si>
  <si>
    <t>ยอดรายเดือน</t>
  </si>
  <si>
    <t>ลดปัญหาอาชญากรรม ประชาชน 
มีความปลอดภัยในชีวิตและทรัพย์สิน</t>
  </si>
  <si>
    <t>กิจกรรม การบังคับใช้กฎหมายและบริการประชาชน</t>
  </si>
  <si>
    <t>1. ค่าตอบแทน ใช้สอยและวัสดุ</t>
  </si>
  <si>
    <t xml:space="preserve">     1. ค่า OT</t>
  </si>
  <si>
    <t xml:space="preserve">     2. ค่าตอบแทนพยาน, ค่าใช้จ่ายคุ้มครองพยาน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</si>
  <si>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</si>
  <si>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</si>
  <si>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</si>
  <si>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</si>
  <si>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</si>
  <si>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</si>
  <si>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</si>
  <si>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</si>
  <si>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</si>
  <si>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1 ต.ค. 66 - 30 ก.ย. 67</t>
  </si>
  <si>
    <t>2. ค่าสาธารณูปโภค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</si>
  <si>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</si>
  <si>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>สามารถจับกุมผู้ต้องหาตามหมายจับเพื่อนำมา
ดำเนินคดีตามกฎหมาย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</si>
  <si>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
ยาวนานขึ้น</t>
  </si>
  <si>
    <t>สถานีตำรวจมีความสะอาด พร้อมบริการประชาชน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</si>
  <si>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</si>
  <si>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</si>
  <si>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>ออกตรวจ รักษาความปลอดภัยในชีวิต ทรัพย์สิน
ของประชาชน เป็นไปอย่างมีประสิทธิภาพ</t>
  </si>
  <si>
    <t>การจัดการจราจรในภาพรวมเป็นไปด้วยความเรียบร้อย
มีวัสดุสำหรับปฏิบัติงานอย่างเพียงพอ</t>
  </si>
  <si>
    <t>ผู้ต้องหาได้รับการจัดเลี้ยงอาหารทุกมื้อตามระเบียบ</t>
  </si>
  <si>
    <t>ผู้มีสิทธิได้รับเงินค่าตอบแทนครบถ้วน และเป็นไป
ตามระเบียบฯ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</si>
  <si>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</si>
  <si>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</si>
  <si>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</si>
  <si>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</si>
  <si>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นักเรียนได้รับภูมิคุ้มกันและการป้องกันยาเสพติด</t>
  </si>
  <si>
    <t xml:space="preserve">     1. โครงการตำรวจประสานโรงเรียน (1 ตำรวจ 1 โรงเรียน) 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</si>
  <si>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</si>
  <si>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</si>
  <si>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</si>
  <si>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</si>
  <si>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</si>
  <si>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</si>
  <si>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-โครงการสลายโครงสร้างเครือข่ายผู้มือิทธิพล</t>
  </si>
  <si>
    <t>ตรวจแล้วถูกต้อง</t>
  </si>
  <si>
    <t xml:space="preserve"> - ทราบ</t>
  </si>
  <si>
    <t>ผลการดำเนินการ</t>
  </si>
  <si>
    <t>ผลการเบิกจ่าย
คิดเห็นร้อยละ</t>
  </si>
  <si>
    <t xml:space="preserve"> - ยังไม่มีการซ่อมแซมยานพาหนะ</t>
  </si>
  <si>
    <t xml:space="preserve"> - ยังไม่มีการจ้างเหมาบริการ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</si>
  <si>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</si>
  <si>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</si>
  <si>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เบิกจ่ายค่าสาธารณูปโภค ไม่เพียงพอ</t>
  </si>
  <si>
    <t xml:space="preserve"> - ยังไม่มีการเบิกจ่าย</t>
  </si>
  <si>
    <t xml:space="preserve"> - เบิกจ่ายครบถ้วน</t>
  </si>
  <si>
    <t xml:space="preserve"> - เบิกจ่ายช่วงเทศกาลปีใหม่ 2567</t>
  </si>
  <si>
    <t>รวม  ๙  รายการ  เป็นเงินทั้งสิ้น</t>
  </si>
  <si>
    <t xml:space="preserve"> - เบิกจ่ายค่าตอบแทนการปฏิบัติงานนอกเวลาราชการ</t>
  </si>
  <si>
    <t xml:space="preserve">     1. โครงการการศึกษาเพื่อต่อต้านการใช้ยาเสพติดในนักเรียน( D.A.R.E.)
ประเทศไทย</t>
  </si>
  <si>
    <t xml:space="preserve"> - เด็กนักเรียนได้รับภูมิคุ้มกันและการป้องกันยาเสพติด จากการสอนของครูตำรวจ D.A.R.E.
ครูตำรวจ D.A.R.E.
 - ครูตำรวจ D.A.R.E. เข้าสอนในห้องเรียนทุกสัปดาห์</t>
  </si>
  <si>
    <t xml:space="preserve"> - ยังไม่มีการเบิกค่าใช้จ่ายในการส่งหมายเรียกพยาน</t>
  </si>
  <si>
    <t xml:space="preserve"> - จัดซื้อวัสดุสำนักงาน</t>
  </si>
  <si>
    <t xml:space="preserve"> - ปฏิบัติตามภารกิจได้ มีการเบิกจ่าย</t>
  </si>
  <si>
    <t>รายงานผลการใช้จ่ายงบประมาณ สถานีตำรวจภูธรหาดเจ้าสำราญ</t>
  </si>
  <si>
    <t xml:space="preserve"> ข้อมูล ณ วันที่ 18 เมษายน 2567</t>
  </si>
  <si>
    <t xml:space="preserve">  พ.ต.ต.</t>
  </si>
  <si>
    <t xml:space="preserve">        ( กิตติ จันทร์ละมูล )</t>
  </si>
  <si>
    <t xml:space="preserve">       สวป.สภ.หาดเจ้าสำราญ</t>
  </si>
  <si>
    <t>พ.ต.ท.</t>
  </si>
  <si>
    <t xml:space="preserve">      ( ณัฐพงศ์ แสงอรุณ)</t>
  </si>
  <si>
    <t xml:space="preserve">   สวญ.สภ.หาดเจ้าสำราญ</t>
  </si>
  <si>
    <t xml:space="preserve"> - เบิกจ่ายช่วงเทศกาลสงกรานต์ 2567</t>
  </si>
  <si>
    <t xml:space="preserve"> - อยู่ระหว่างทำการเบิก ไม่เพียงพอ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</si>
</sst>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-* #,##0.00_-;\-* #,##0.00_-;_-* &quot;-&quot;_-;_-@_-"/>
  </numFmts>
  <fonts count="25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sz val="16"/>
      <color theme="0"/>
      <name val="TH SarabunPSK"/>
      <family val="2"/>
    </font>
    <font>
      <sz val="18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AEE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DAEEF3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187" fontId="4" fillId="0" borderId="9" xfId="0" applyNumberFormat="1" applyFont="1" applyBorder="1" applyAlignment="1">
      <alignment horizontal="right"/>
    </xf>
    <xf numFmtId="187" fontId="4" fillId="3" borderId="9" xfId="0" applyNumberFormat="1" applyFont="1" applyFill="1" applyBorder="1" applyAlignment="1">
      <alignment horizontal="right"/>
    </xf>
    <xf numFmtId="187" fontId="4" fillId="0" borderId="17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/>
    <xf numFmtId="4" fontId="3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4" fillId="0" borderId="0" xfId="0" applyNumberFormat="1" applyFont="1"/>
    <xf numFmtId="0" fontId="9" fillId="0" borderId="9" xfId="0" applyFont="1" applyBorder="1"/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17" fillId="0" borderId="0" xfId="0" applyFont="1"/>
    <xf numFmtId="43" fontId="4" fillId="4" borderId="0" xfId="1" applyFont="1" applyFill="1" applyAlignment="1"/>
    <xf numFmtId="0" fontId="4" fillId="4" borderId="0" xfId="0" applyFont="1" applyFill="1"/>
    <xf numFmtId="0" fontId="2" fillId="4" borderId="0" xfId="0" applyFont="1" applyFill="1" applyAlignment="1">
      <alignment horizontal="center" vertical="center"/>
    </xf>
    <xf numFmtId="43" fontId="4" fillId="4" borderId="0" xfId="1" applyFont="1" applyFill="1"/>
    <xf numFmtId="0" fontId="4" fillId="4" borderId="0" xfId="0" applyFont="1" applyFill="1" applyAlignment="1">
      <alignment horizontal="center"/>
    </xf>
    <xf numFmtId="0" fontId="17" fillId="4" borderId="0" xfId="0" applyFont="1" applyFill="1"/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10" fillId="0" borderId="0" xfId="0" applyFont="1" applyAlignment="1">
      <alignment vertical="top"/>
    </xf>
    <xf numFmtId="0" fontId="17" fillId="0" borderId="0" xfId="0" applyFont="1" applyAlignment="1">
      <alignment horizontal="left"/>
    </xf>
    <xf numFmtId="0" fontId="4" fillId="0" borderId="1" xfId="0" applyFont="1" applyBorder="1"/>
    <xf numFmtId="0" fontId="2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4" fillId="4" borderId="19" xfId="0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43" fontId="8" fillId="4" borderId="19" xfId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vertical="top" wrapText="1"/>
    </xf>
    <xf numFmtId="43" fontId="4" fillId="4" borderId="19" xfId="1" applyFont="1" applyFill="1" applyBorder="1" applyAlignment="1">
      <alignment vertical="top"/>
    </xf>
    <xf numFmtId="43" fontId="4" fillId="4" borderId="19" xfId="0" applyNumberFormat="1" applyFont="1" applyFill="1" applyBorder="1" applyAlignment="1">
      <alignment vertical="top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vertical="top"/>
    </xf>
    <xf numFmtId="0" fontId="4" fillId="4" borderId="20" xfId="0" applyFont="1" applyFill="1" applyBorder="1" applyAlignment="1">
      <alignment horizontal="left" vertical="top" wrapText="1"/>
    </xf>
    <xf numFmtId="43" fontId="4" fillId="4" borderId="19" xfId="1" applyFont="1" applyFill="1" applyBorder="1"/>
    <xf numFmtId="43" fontId="4" fillId="4" borderId="19" xfId="0" applyNumberFormat="1" applyFont="1" applyFill="1" applyBorder="1"/>
    <xf numFmtId="0" fontId="4" fillId="0" borderId="19" xfId="0" applyFont="1" applyBorder="1" applyAlignment="1">
      <alignment vertical="top" wrapText="1"/>
    </xf>
    <xf numFmtId="43" fontId="4" fillId="0" borderId="19" xfId="1" applyFont="1" applyFill="1" applyBorder="1" applyAlignment="1">
      <alignment vertical="top"/>
    </xf>
    <xf numFmtId="0" fontId="4" fillId="0" borderId="19" xfId="0" applyFont="1" applyBorder="1" applyAlignment="1">
      <alignment vertical="top"/>
    </xf>
    <xf numFmtId="0" fontId="4" fillId="4" borderId="19" xfId="0" applyFont="1" applyFill="1" applyBorder="1" applyAlignment="1">
      <alignment vertical="top" wrapText="1"/>
    </xf>
    <xf numFmtId="43" fontId="2" fillId="4" borderId="19" xfId="1" applyFont="1" applyFill="1" applyBorder="1"/>
    <xf numFmtId="0" fontId="4" fillId="0" borderId="19" xfId="0" applyFont="1" applyBorder="1" applyAlignment="1">
      <alignment horizontal="center" vertical="top"/>
    </xf>
    <xf numFmtId="43" fontId="4" fillId="0" borderId="19" xfId="1" applyFont="1" applyBorder="1" applyAlignment="1">
      <alignment vertical="top"/>
    </xf>
    <xf numFmtId="43" fontId="4" fillId="4" borderId="19" xfId="1" applyFont="1" applyFill="1" applyBorder="1" applyAlignment="1">
      <alignment horizontal="center" vertical="top"/>
    </xf>
    <xf numFmtId="0" fontId="4" fillId="4" borderId="19" xfId="0" applyFont="1" applyFill="1" applyBorder="1" applyAlignment="1">
      <alignment horizontal="center" vertical="top"/>
    </xf>
    <xf numFmtId="0" fontId="16" fillId="4" borderId="20" xfId="0" applyFont="1" applyFill="1" applyBorder="1" applyAlignment="1">
      <alignment vertical="center"/>
    </xf>
    <xf numFmtId="0" fontId="2" fillId="4" borderId="19" xfId="0" applyFont="1" applyFill="1" applyBorder="1"/>
    <xf numFmtId="0" fontId="2" fillId="0" borderId="1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43" fontId="3" fillId="0" borderId="19" xfId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2" fillId="0" borderId="20" xfId="0" applyFont="1" applyFill="1" applyBorder="1" applyAlignment="1">
      <alignment vertical="top" wrapText="1"/>
    </xf>
    <xf numFmtId="43" fontId="2" fillId="0" borderId="19" xfId="1" applyFont="1" applyFill="1" applyBorder="1" applyAlignment="1">
      <alignment vertical="top"/>
    </xf>
    <xf numFmtId="43" fontId="2" fillId="0" borderId="19" xfId="0" applyNumberFormat="1" applyFont="1" applyFill="1" applyBorder="1" applyAlignment="1">
      <alignment vertical="top"/>
    </xf>
    <xf numFmtId="43" fontId="2" fillId="0" borderId="19" xfId="1" applyFont="1" applyFill="1" applyBorder="1" applyAlignment="1">
      <alignment horizontal="center" vertical="center"/>
    </xf>
    <xf numFmtId="0" fontId="19" fillId="0" borderId="0" xfId="0" applyFont="1" applyFill="1" applyAlignment="1">
      <alignment vertical="top"/>
    </xf>
    <xf numFmtId="0" fontId="19" fillId="0" borderId="0" xfId="0" applyFont="1" applyFill="1" applyAlignment="1">
      <alignment vertical="center"/>
    </xf>
    <xf numFmtId="0" fontId="18" fillId="0" borderId="0" xfId="0" applyFont="1" applyAlignment="1">
      <alignment horizontal="left"/>
    </xf>
    <xf numFmtId="0" fontId="17" fillId="0" borderId="0" xfId="0" applyFont="1" applyAlignment="1"/>
    <xf numFmtId="0" fontId="2" fillId="0" borderId="25" xfId="0" applyFont="1" applyFill="1" applyBorder="1" applyAlignment="1">
      <alignment vertical="center"/>
    </xf>
    <xf numFmtId="0" fontId="4" fillId="4" borderId="25" xfId="0" applyFont="1" applyFill="1" applyBorder="1" applyAlignment="1">
      <alignment vertical="center"/>
    </xf>
    <xf numFmtId="0" fontId="4" fillId="4" borderId="25" xfId="0" applyFont="1" applyFill="1" applyBorder="1" applyAlignment="1">
      <alignment vertical="top"/>
    </xf>
    <xf numFmtId="0" fontId="4" fillId="4" borderId="1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16" fillId="4" borderId="10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top"/>
    </xf>
    <xf numFmtId="0" fontId="2" fillId="6" borderId="19" xfId="0" applyFont="1" applyFill="1" applyBorder="1" applyAlignment="1">
      <alignment vertical="top" wrapText="1"/>
    </xf>
    <xf numFmtId="0" fontId="4" fillId="0" borderId="19" xfId="0" applyFont="1" applyBorder="1" applyAlignment="1">
      <alignment horizontal="left" vertical="top"/>
    </xf>
    <xf numFmtId="4" fontId="4" fillId="0" borderId="19" xfId="0" applyNumberFormat="1" applyFont="1" applyBorder="1" applyAlignment="1">
      <alignment vertical="top"/>
    </xf>
    <xf numFmtId="43" fontId="4" fillId="0" borderId="19" xfId="1" applyFont="1" applyBorder="1" applyAlignment="1">
      <alignment horizontal="right" vertical="top"/>
    </xf>
    <xf numFmtId="43" fontId="4" fillId="0" borderId="19" xfId="0" applyNumberFormat="1" applyFont="1" applyBorder="1" applyAlignment="1">
      <alignment horizontal="center" vertical="top"/>
    </xf>
    <xf numFmtId="43" fontId="4" fillId="0" borderId="19" xfId="1" applyFont="1" applyBorder="1" applyAlignment="1">
      <alignment horizontal="center" vertical="top"/>
    </xf>
    <xf numFmtId="2" fontId="4" fillId="0" borderId="19" xfId="1" applyNumberFormat="1" applyFont="1" applyBorder="1" applyAlignment="1">
      <alignment horizontal="right" vertical="top"/>
    </xf>
    <xf numFmtId="2" fontId="4" fillId="0" borderId="19" xfId="0" applyNumberFormat="1" applyFont="1" applyBorder="1" applyAlignment="1">
      <alignment horizontal="right" vertical="top"/>
    </xf>
    <xf numFmtId="188" fontId="4" fillId="0" borderId="19" xfId="0" applyNumberFormat="1" applyFont="1" applyBorder="1" applyAlignment="1">
      <alignment horizontal="center" vertical="top"/>
    </xf>
    <xf numFmtId="0" fontId="2" fillId="0" borderId="19" xfId="0" applyFont="1" applyBorder="1" applyAlignment="1">
      <alignment horizontal="left" vertical="top"/>
    </xf>
    <xf numFmtId="4" fontId="2" fillId="6" borderId="19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43" fontId="2" fillId="6" borderId="19" xfId="1" applyFont="1" applyFill="1" applyBorder="1" applyAlignment="1">
      <alignment horizontal="right" vertical="top"/>
    </xf>
    <xf numFmtId="2" fontId="2" fillId="6" borderId="19" xfId="0" applyNumberFormat="1" applyFont="1" applyFill="1" applyBorder="1" applyAlignment="1">
      <alignment horizontal="right" vertical="top"/>
    </xf>
    <xf numFmtId="4" fontId="4" fillId="0" borderId="19" xfId="0" applyNumberFormat="1" applyFont="1" applyFill="1" applyBorder="1"/>
    <xf numFmtId="0" fontId="2" fillId="6" borderId="19" xfId="0" applyFont="1" applyFill="1" applyBorder="1" applyAlignment="1">
      <alignment horizontal="left" vertical="top" wrapText="1"/>
    </xf>
    <xf numFmtId="43" fontId="2" fillId="6" borderId="19" xfId="1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43" fontId="4" fillId="0" borderId="19" xfId="1" applyFont="1" applyFill="1" applyBorder="1" applyAlignment="1">
      <alignment horizontal="center" vertical="top"/>
    </xf>
    <xf numFmtId="43" fontId="4" fillId="0" borderId="19" xfId="1" applyFont="1" applyFill="1" applyBorder="1" applyAlignment="1">
      <alignment horizontal="right" vertical="top"/>
    </xf>
    <xf numFmtId="4" fontId="4" fillId="0" borderId="19" xfId="0" applyNumberFormat="1" applyFont="1" applyBorder="1" applyAlignment="1">
      <alignment horizontal="right" vertical="top"/>
    </xf>
    <xf numFmtId="0" fontId="2" fillId="6" borderId="19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vertical="top" wrapText="1"/>
    </xf>
    <xf numFmtId="2" fontId="24" fillId="0" borderId="19" xfId="0" applyNumberFormat="1" applyFont="1" applyBorder="1" applyAlignment="1">
      <alignment horizontal="right" vertical="top"/>
    </xf>
    <xf numFmtId="4" fontId="11" fillId="6" borderId="19" xfId="0" applyNumberFormat="1" applyFont="1" applyFill="1" applyBorder="1" applyAlignment="1">
      <alignment vertical="top"/>
    </xf>
    <xf numFmtId="43" fontId="11" fillId="6" borderId="19" xfId="1" applyFont="1" applyFill="1" applyBorder="1" applyAlignment="1">
      <alignment horizontal="center" vertical="top"/>
    </xf>
    <xf numFmtId="2" fontId="11" fillId="0" borderId="19" xfId="0" applyNumberFormat="1" applyFont="1" applyBorder="1" applyAlignment="1">
      <alignment horizontal="right" vertical="top"/>
    </xf>
    <xf numFmtId="43" fontId="2" fillId="0" borderId="27" xfId="0" applyNumberFormat="1" applyFont="1" applyFill="1" applyBorder="1" applyAlignment="1">
      <alignment vertical="top"/>
    </xf>
    <xf numFmtId="2" fontId="4" fillId="0" borderId="0" xfId="0" applyNumberFormat="1" applyFont="1" applyBorder="1" applyAlignment="1">
      <alignment horizontal="right" vertical="top"/>
    </xf>
    <xf numFmtId="4" fontId="11" fillId="0" borderId="19" xfId="0" applyNumberFormat="1" applyFont="1" applyBorder="1" applyAlignment="1">
      <alignment vertical="center"/>
    </xf>
    <xf numFmtId="2" fontId="11" fillId="0" borderId="19" xfId="0" applyNumberFormat="1" applyFont="1" applyBorder="1" applyAlignment="1">
      <alignment vertical="center"/>
    </xf>
    <xf numFmtId="2" fontId="4" fillId="0" borderId="19" xfId="0" applyNumberFormat="1" applyFont="1" applyBorder="1" applyAlignment="1">
      <alignment horizontal="center" vertical="center"/>
    </xf>
    <xf numFmtId="43" fontId="16" fillId="4" borderId="19" xfId="1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7" borderId="19" xfId="0" applyFont="1" applyFill="1" applyBorder="1" applyAlignment="1">
      <alignment horizontal="center" vertical="center"/>
    </xf>
    <xf numFmtId="0" fontId="23" fillId="8" borderId="19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 vertical="center" wrapText="1"/>
    </xf>
    <xf numFmtId="0" fontId="23" fillId="8" borderId="19" xfId="0" applyFont="1" applyFill="1" applyBorder="1"/>
    <xf numFmtId="0" fontId="16" fillId="5" borderId="24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/>
    </xf>
    <xf numFmtId="0" fontId="16" fillId="5" borderId="21" xfId="0" applyFont="1" applyFill="1" applyBorder="1" applyAlignment="1">
      <alignment horizontal="center" vertical="center" wrapText="1"/>
    </xf>
    <xf numFmtId="0" fontId="23" fillId="4" borderId="22" xfId="0" applyFont="1" applyFill="1" applyBorder="1"/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" fillId="0" borderId="19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9" xfId="0" applyFont="1" applyFill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right"/>
    </xf>
    <xf numFmtId="0" fontId="5" fillId="0" borderId="10" xfId="0" applyFont="1" applyBorder="1"/>
    <xf numFmtId="0" fontId="4" fillId="0" borderId="17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2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right"/>
    </xf>
    <xf numFmtId="0" fontId="5" fillId="0" borderId="18" xfId="0" applyFont="1" applyBorder="1"/>
    <xf numFmtId="4" fontId="2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5FEE6"/>
      <color rgb="FFF4FCE8"/>
      <color rgb="FF00206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38</xdr:row>
      <xdr:rowOff>238125</xdr:rowOff>
    </xdr:from>
    <xdr:to>
      <xdr:col>4</xdr:col>
      <xdr:colOff>323850</xdr:colOff>
      <xdr:row>41</xdr:row>
      <xdr:rowOff>48705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5725" y="18192750"/>
          <a:ext cx="1485900" cy="582105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38</xdr:row>
      <xdr:rowOff>85725</xdr:rowOff>
    </xdr:from>
    <xdr:to>
      <xdr:col>2</xdr:col>
      <xdr:colOff>1963043</xdr:colOff>
      <xdr:row>41</xdr:row>
      <xdr:rowOff>64073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57675" y="18040350"/>
          <a:ext cx="1505843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7"/>
  <sheetViews>
    <sheetView tabSelected="1" view="pageBreakPreview" topLeftCell="A31" zoomScale="70" zoomScaleNormal="100" zoomScaleSheetLayoutView="70" zoomScalePageLayoutView="90" workbookViewId="0">
      <selection activeCell="C38" sqref="C38"/>
    </sheetView>
  </sheetViews>
  <sheetFormatPr defaultColWidth="12.625" defaultRowHeight="15" customHeight="1" x14ac:dyDescent="0.35"/>
  <cols>
    <col min="1" max="1" width="5.375" style="27" customWidth="1"/>
    <col min="2" max="2" width="44.5" style="8" customWidth="1"/>
    <col min="3" max="3" width="46.375" style="8" customWidth="1"/>
    <col min="4" max="4" width="20.125" style="8" customWidth="1"/>
    <col min="5" max="5" width="15.25" style="8" customWidth="1"/>
    <col min="6" max="6" width="15.375" style="8" customWidth="1"/>
    <col min="7" max="7" width="17.75" style="40" customWidth="1"/>
    <col min="8" max="8" width="18.375" style="37" hidden="1" customWidth="1"/>
    <col min="9" max="9" width="34.875" style="34" hidden="1" customWidth="1"/>
    <col min="10" max="10" width="15.375" style="36" hidden="1" customWidth="1"/>
    <col min="11" max="11" width="2.75" style="34" hidden="1" customWidth="1"/>
    <col min="12" max="16384" width="12.625" style="8"/>
  </cols>
  <sheetData>
    <row r="1" spans="1:11" ht="27" customHeight="1" x14ac:dyDescent="0.35">
      <c r="A1" s="137" t="s">
        <v>145</v>
      </c>
      <c r="B1" s="137"/>
      <c r="C1" s="137"/>
      <c r="D1" s="137"/>
      <c r="E1" s="137"/>
      <c r="F1" s="137"/>
      <c r="G1" s="137"/>
      <c r="H1" s="8"/>
      <c r="I1" s="8"/>
      <c r="J1" s="33"/>
    </row>
    <row r="2" spans="1:11" ht="27" customHeight="1" x14ac:dyDescent="0.35">
      <c r="A2" s="138" t="s">
        <v>84</v>
      </c>
      <c r="B2" s="138"/>
      <c r="C2" s="138"/>
      <c r="D2" s="138"/>
      <c r="E2" s="138"/>
      <c r="F2" s="138"/>
      <c r="G2" s="138"/>
      <c r="H2" s="8"/>
      <c r="I2" s="8"/>
      <c r="J2" s="33"/>
    </row>
    <row r="3" spans="1:11" ht="27" customHeight="1" x14ac:dyDescent="0.35">
      <c r="A3" s="138" t="s">
        <v>146</v>
      </c>
      <c r="B3" s="138"/>
      <c r="C3" s="138"/>
      <c r="D3" s="138"/>
      <c r="E3" s="138"/>
      <c r="F3" s="138"/>
      <c r="G3" s="138"/>
      <c r="H3" s="44"/>
      <c r="I3" s="44"/>
      <c r="J3" s="33"/>
    </row>
    <row r="4" spans="1:11" s="28" customFormat="1" ht="23.25" customHeight="1" x14ac:dyDescent="0.3">
      <c r="A4" s="126" t="s">
        <v>3</v>
      </c>
      <c r="B4" s="128" t="s">
        <v>114</v>
      </c>
      <c r="C4" s="128" t="s">
        <v>128</v>
      </c>
      <c r="D4" s="126" t="s">
        <v>31</v>
      </c>
      <c r="E4" s="128" t="s">
        <v>32</v>
      </c>
      <c r="F4" s="128" t="s">
        <v>129</v>
      </c>
      <c r="G4" s="128" t="s">
        <v>34</v>
      </c>
      <c r="H4" s="130" t="s">
        <v>7</v>
      </c>
      <c r="I4" s="132" t="s">
        <v>8</v>
      </c>
      <c r="J4" s="124" t="s">
        <v>85</v>
      </c>
      <c r="K4" s="125" t="s">
        <v>86</v>
      </c>
    </row>
    <row r="5" spans="1:11" s="28" customFormat="1" ht="21.75" customHeight="1" x14ac:dyDescent="0.3">
      <c r="A5" s="127"/>
      <c r="B5" s="129"/>
      <c r="C5" s="129"/>
      <c r="D5" s="126"/>
      <c r="E5" s="128"/>
      <c r="F5" s="126"/>
      <c r="G5" s="128"/>
      <c r="H5" s="131"/>
      <c r="I5" s="133"/>
      <c r="J5" s="124"/>
      <c r="K5" s="125"/>
    </row>
    <row r="6" spans="1:11" s="28" customFormat="1" ht="8.25" customHeight="1" x14ac:dyDescent="0.3">
      <c r="A6" s="127"/>
      <c r="B6" s="129"/>
      <c r="C6" s="129"/>
      <c r="D6" s="126"/>
      <c r="E6" s="128"/>
      <c r="F6" s="126"/>
      <c r="G6" s="128"/>
      <c r="H6" s="131"/>
      <c r="I6" s="133"/>
      <c r="J6" s="124"/>
      <c r="K6" s="125"/>
    </row>
    <row r="7" spans="1:11" s="75" customFormat="1" ht="27.75" customHeight="1" x14ac:dyDescent="0.2">
      <c r="A7" s="71"/>
      <c r="B7" s="72" t="s">
        <v>88</v>
      </c>
      <c r="C7" s="139"/>
      <c r="D7" s="139"/>
      <c r="E7" s="139"/>
      <c r="F7" s="139"/>
      <c r="G7" s="139"/>
      <c r="H7" s="84"/>
      <c r="I7" s="72"/>
      <c r="J7" s="73"/>
      <c r="K7" s="74"/>
    </row>
    <row r="8" spans="1:11" s="31" customFormat="1" ht="27.75" customHeight="1" x14ac:dyDescent="0.2">
      <c r="A8" s="49"/>
      <c r="B8" s="45" t="s">
        <v>89</v>
      </c>
      <c r="C8" s="46"/>
      <c r="D8" s="121">
        <f>D9+D10+D11+D12+D13+D14+D15+D16+D17+D18+D19+D20+D21+D22</f>
        <v>578000</v>
      </c>
      <c r="E8" s="121">
        <f>E9+E10+E11+E12+E13+E14+E15+E16+E17+E18+E19+E20+E31+E22</f>
        <v>76091.5</v>
      </c>
      <c r="F8" s="122">
        <f t="shared" ref="F8:F21" si="0">E8*100/D8</f>
        <v>13.16461937716263</v>
      </c>
      <c r="G8" s="47"/>
      <c r="H8" s="85"/>
      <c r="I8" s="48"/>
      <c r="J8" s="50"/>
      <c r="K8" s="51"/>
    </row>
    <row r="9" spans="1:11" s="42" customFormat="1" ht="27.75" customHeight="1" x14ac:dyDescent="0.2">
      <c r="A9" s="65"/>
      <c r="B9" s="92" t="s">
        <v>90</v>
      </c>
      <c r="C9" s="60" t="s">
        <v>139</v>
      </c>
      <c r="D9" s="93">
        <v>188800</v>
      </c>
      <c r="E9" s="94">
        <v>36000</v>
      </c>
      <c r="F9" s="95">
        <f t="shared" si="0"/>
        <v>19.067796610169491</v>
      </c>
      <c r="G9" s="65"/>
      <c r="H9" s="86" t="s">
        <v>101</v>
      </c>
      <c r="I9" s="52" t="s">
        <v>103</v>
      </c>
      <c r="J9" s="53">
        <v>428800</v>
      </c>
      <c r="K9" s="54">
        <f>J9/8</f>
        <v>53600</v>
      </c>
    </row>
    <row r="10" spans="1:11" s="42" customFormat="1" ht="27.75" customHeight="1" x14ac:dyDescent="0.2">
      <c r="A10" s="65"/>
      <c r="B10" s="92" t="s">
        <v>91</v>
      </c>
      <c r="C10" s="60" t="s">
        <v>135</v>
      </c>
      <c r="D10" s="93">
        <v>5100</v>
      </c>
      <c r="E10" s="96">
        <v>0</v>
      </c>
      <c r="F10" s="95">
        <v>0</v>
      </c>
      <c r="G10" s="65"/>
      <c r="H10" s="86" t="s">
        <v>101</v>
      </c>
      <c r="I10" s="55" t="s">
        <v>112</v>
      </c>
      <c r="J10" s="53">
        <f>29400+200</f>
        <v>29600</v>
      </c>
      <c r="K10" s="54">
        <f t="shared" ref="K10:K31" si="1">J10/8</f>
        <v>3700</v>
      </c>
    </row>
    <row r="11" spans="1:11" s="42" customFormat="1" ht="27.75" customHeight="1" x14ac:dyDescent="0.2">
      <c r="A11" s="65"/>
      <c r="B11" s="92" t="s">
        <v>92</v>
      </c>
      <c r="C11" s="60" t="s">
        <v>135</v>
      </c>
      <c r="D11" s="112">
        <v>0</v>
      </c>
      <c r="E11" s="96">
        <v>0</v>
      </c>
      <c r="F11" s="95">
        <v>0</v>
      </c>
      <c r="G11" s="65"/>
      <c r="H11" s="86" t="s">
        <v>101</v>
      </c>
      <c r="I11" s="55" t="s">
        <v>112</v>
      </c>
      <c r="J11" s="53">
        <v>6100</v>
      </c>
      <c r="K11" s="54">
        <f t="shared" si="1"/>
        <v>762.5</v>
      </c>
    </row>
    <row r="12" spans="1:11" s="42" customFormat="1" ht="27.75" customHeight="1" x14ac:dyDescent="0.2">
      <c r="A12" s="65"/>
      <c r="B12" s="92" t="s">
        <v>93</v>
      </c>
      <c r="C12" s="60" t="s">
        <v>135</v>
      </c>
      <c r="D12" s="93">
        <v>1000</v>
      </c>
      <c r="E12" s="97">
        <v>0</v>
      </c>
      <c r="F12" s="115">
        <f t="shared" si="0"/>
        <v>0</v>
      </c>
      <c r="G12" s="65"/>
      <c r="H12" s="86" t="s">
        <v>101</v>
      </c>
      <c r="I12" s="55" t="s">
        <v>112</v>
      </c>
      <c r="J12" s="53">
        <v>37200</v>
      </c>
      <c r="K12" s="54">
        <f t="shared" si="1"/>
        <v>4650</v>
      </c>
    </row>
    <row r="13" spans="1:11" s="42" customFormat="1" ht="27.75" customHeight="1" x14ac:dyDescent="0.2">
      <c r="A13" s="65"/>
      <c r="B13" s="92" t="s">
        <v>94</v>
      </c>
      <c r="C13" s="60" t="s">
        <v>144</v>
      </c>
      <c r="D13" s="93">
        <v>23400</v>
      </c>
      <c r="E13" s="97">
        <v>2450</v>
      </c>
      <c r="F13" s="98">
        <f t="shared" si="0"/>
        <v>10.47008547008547</v>
      </c>
      <c r="G13" s="65"/>
      <c r="H13" s="86" t="s">
        <v>101</v>
      </c>
      <c r="I13" s="55" t="s">
        <v>104</v>
      </c>
      <c r="J13" s="53">
        <v>76900</v>
      </c>
      <c r="K13" s="54">
        <f t="shared" si="1"/>
        <v>9612.5</v>
      </c>
    </row>
    <row r="14" spans="1:11" s="42" customFormat="1" ht="27.75" customHeight="1" x14ac:dyDescent="0.2">
      <c r="A14" s="65"/>
      <c r="B14" s="92" t="s">
        <v>95</v>
      </c>
      <c r="C14" s="60" t="s">
        <v>130</v>
      </c>
      <c r="D14" s="93">
        <v>9100</v>
      </c>
      <c r="E14" s="97">
        <v>0</v>
      </c>
      <c r="F14" s="98">
        <f t="shared" si="0"/>
        <v>0</v>
      </c>
      <c r="G14" s="65"/>
      <c r="H14" s="86" t="s">
        <v>101</v>
      </c>
      <c r="I14" s="55" t="s">
        <v>105</v>
      </c>
      <c r="J14" s="53">
        <v>21100</v>
      </c>
      <c r="K14" s="54">
        <f t="shared" si="1"/>
        <v>2637.5</v>
      </c>
    </row>
    <row r="15" spans="1:11" s="42" customFormat="1" ht="27.75" customHeight="1" x14ac:dyDescent="0.2">
      <c r="A15" s="65"/>
      <c r="B15" s="92" t="s">
        <v>96</v>
      </c>
      <c r="C15" s="60" t="s">
        <v>131</v>
      </c>
      <c r="D15" s="93">
        <v>0</v>
      </c>
      <c r="E15" s="97">
        <v>0</v>
      </c>
      <c r="F15" s="98">
        <v>0</v>
      </c>
      <c r="G15" s="65"/>
      <c r="H15" s="86" t="s">
        <v>101</v>
      </c>
      <c r="I15" s="56" t="s">
        <v>106</v>
      </c>
      <c r="J15" s="53">
        <v>11200</v>
      </c>
      <c r="K15" s="54">
        <f t="shared" si="1"/>
        <v>1400</v>
      </c>
    </row>
    <row r="16" spans="1:11" s="42" customFormat="1" ht="27.75" customHeight="1" x14ac:dyDescent="0.2">
      <c r="A16" s="65"/>
      <c r="B16" s="92" t="s">
        <v>97</v>
      </c>
      <c r="C16" s="60" t="s">
        <v>142</v>
      </c>
      <c r="D16" s="93">
        <v>300</v>
      </c>
      <c r="E16" s="97">
        <v>0</v>
      </c>
      <c r="F16" s="98">
        <f t="shared" si="0"/>
        <v>0</v>
      </c>
      <c r="G16" s="65"/>
      <c r="H16" s="86" t="s">
        <v>101</v>
      </c>
      <c r="I16" s="55" t="s">
        <v>112</v>
      </c>
      <c r="J16" s="53">
        <v>1600</v>
      </c>
      <c r="K16" s="54">
        <f t="shared" si="1"/>
        <v>200</v>
      </c>
    </row>
    <row r="17" spans="1:12" s="42" customFormat="1" ht="27.75" customHeight="1" x14ac:dyDescent="0.2">
      <c r="A17" s="65"/>
      <c r="B17" s="92" t="s">
        <v>108</v>
      </c>
      <c r="C17" s="60" t="s">
        <v>143</v>
      </c>
      <c r="D17" s="93">
        <v>3500</v>
      </c>
      <c r="E17" s="96">
        <v>481.5</v>
      </c>
      <c r="F17" s="99">
        <f t="shared" si="0"/>
        <v>13.757142857142858</v>
      </c>
      <c r="G17" s="65"/>
      <c r="H17" s="86" t="s">
        <v>101</v>
      </c>
      <c r="I17" s="55" t="s">
        <v>107</v>
      </c>
      <c r="J17" s="53">
        <v>8200</v>
      </c>
      <c r="K17" s="54">
        <f t="shared" si="1"/>
        <v>1025</v>
      </c>
    </row>
    <row r="18" spans="1:12" s="28" customFormat="1" ht="27.75" customHeight="1" x14ac:dyDescent="0.35">
      <c r="A18" s="65"/>
      <c r="B18" s="92" t="s">
        <v>98</v>
      </c>
      <c r="C18" s="60" t="s">
        <v>132</v>
      </c>
      <c r="D18" s="93">
        <v>304500</v>
      </c>
      <c r="E18" s="96">
        <v>0</v>
      </c>
      <c r="F18" s="99">
        <f t="shared" ref="F18" si="2">E18*100/D18</f>
        <v>0</v>
      </c>
      <c r="G18" s="65"/>
      <c r="H18" s="86" t="s">
        <v>101</v>
      </c>
      <c r="I18" s="57" t="s">
        <v>109</v>
      </c>
      <c r="J18" s="58">
        <v>705700</v>
      </c>
      <c r="K18" s="59">
        <f t="shared" si="1"/>
        <v>88212.5</v>
      </c>
    </row>
    <row r="19" spans="1:12" s="42" customFormat="1" ht="27.75" customHeight="1" x14ac:dyDescent="0.2">
      <c r="A19" s="65"/>
      <c r="B19" s="92" t="s">
        <v>99</v>
      </c>
      <c r="C19" s="60" t="s">
        <v>133</v>
      </c>
      <c r="D19" s="93">
        <v>2500</v>
      </c>
      <c r="E19" s="96">
        <v>0</v>
      </c>
      <c r="F19" s="99">
        <f>E19*100/D19</f>
        <v>0</v>
      </c>
      <c r="G19" s="65"/>
      <c r="H19" s="86" t="s">
        <v>101</v>
      </c>
      <c r="I19" s="55" t="s">
        <v>110</v>
      </c>
      <c r="J19" s="53">
        <v>5800</v>
      </c>
      <c r="K19" s="54">
        <f t="shared" si="1"/>
        <v>725</v>
      </c>
    </row>
    <row r="20" spans="1:12" s="42" customFormat="1" ht="27.75" customHeight="1" x14ac:dyDescent="0.2">
      <c r="A20" s="65"/>
      <c r="B20" s="92" t="s">
        <v>100</v>
      </c>
      <c r="C20" s="60" t="s">
        <v>154</v>
      </c>
      <c r="D20" s="93">
        <v>6400</v>
      </c>
      <c r="E20" s="97">
        <v>8960</v>
      </c>
      <c r="F20" s="99">
        <f t="shared" si="0"/>
        <v>140</v>
      </c>
      <c r="G20" s="65"/>
      <c r="H20" s="86" t="s">
        <v>101</v>
      </c>
      <c r="I20" s="56" t="s">
        <v>111</v>
      </c>
      <c r="J20" s="53">
        <v>39100</v>
      </c>
      <c r="K20" s="54">
        <f t="shared" si="1"/>
        <v>4887.5</v>
      </c>
    </row>
    <row r="21" spans="1:12" s="42" customFormat="1" ht="27.75" customHeight="1" x14ac:dyDescent="0.2">
      <c r="A21" s="65"/>
      <c r="B21" s="100" t="s">
        <v>102</v>
      </c>
      <c r="C21" s="60" t="s">
        <v>134</v>
      </c>
      <c r="D21" s="93">
        <v>26200</v>
      </c>
      <c r="E21" s="94">
        <v>0</v>
      </c>
      <c r="F21" s="98">
        <f t="shared" si="0"/>
        <v>0</v>
      </c>
      <c r="G21" s="65"/>
      <c r="H21" s="87" t="s">
        <v>101</v>
      </c>
      <c r="I21" s="55" t="s">
        <v>113</v>
      </c>
      <c r="J21" s="53">
        <v>60700</v>
      </c>
      <c r="K21" s="54">
        <f t="shared" si="1"/>
        <v>7587.5</v>
      </c>
    </row>
    <row r="22" spans="1:12" s="42" customFormat="1" ht="27.75" customHeight="1" x14ac:dyDescent="0.35">
      <c r="A22" s="65"/>
      <c r="B22" s="103" t="s">
        <v>125</v>
      </c>
      <c r="C22" s="60"/>
      <c r="D22" s="106">
        <v>7200</v>
      </c>
      <c r="E22" s="106">
        <v>7200</v>
      </c>
      <c r="F22" s="98">
        <f>E22*100/D22</f>
        <v>100</v>
      </c>
      <c r="G22" s="65"/>
      <c r="H22" s="87" t="s">
        <v>101</v>
      </c>
      <c r="I22" s="55" t="s">
        <v>124</v>
      </c>
      <c r="J22" s="53">
        <v>7000</v>
      </c>
      <c r="K22" s="54">
        <f t="shared" ref="K22" si="3">J22/8</f>
        <v>875</v>
      </c>
    </row>
    <row r="23" spans="1:12" s="80" customFormat="1" ht="27.75" customHeight="1" x14ac:dyDescent="0.2">
      <c r="A23" s="90">
        <v>2</v>
      </c>
      <c r="B23" s="107" t="s">
        <v>115</v>
      </c>
      <c r="C23" s="91" t="s">
        <v>136</v>
      </c>
      <c r="D23" s="116">
        <f>SUM(D25)</f>
        <v>2140</v>
      </c>
      <c r="E23" s="117">
        <v>2140</v>
      </c>
      <c r="F23" s="118">
        <f>E23*100/D23</f>
        <v>100</v>
      </c>
      <c r="G23" s="90"/>
      <c r="H23" s="88" t="s">
        <v>101</v>
      </c>
      <c r="I23" s="76" t="s">
        <v>119</v>
      </c>
      <c r="J23" s="77"/>
      <c r="K23" s="78"/>
    </row>
    <row r="24" spans="1:12" s="80" customFormat="1" ht="27.75" customHeight="1" x14ac:dyDescent="0.2">
      <c r="A24" s="109"/>
      <c r="B24" s="102" t="s">
        <v>116</v>
      </c>
      <c r="C24" s="136"/>
      <c r="D24" s="136"/>
      <c r="E24" s="136"/>
      <c r="F24" s="136"/>
      <c r="G24" s="136"/>
      <c r="H24" s="88"/>
      <c r="I24" s="76"/>
      <c r="J24" s="77"/>
      <c r="K24" s="78"/>
    </row>
    <row r="25" spans="1:12" s="30" customFormat="1" ht="27.75" customHeight="1" x14ac:dyDescent="0.2">
      <c r="A25" s="65"/>
      <c r="B25" s="103" t="s">
        <v>118</v>
      </c>
      <c r="C25" s="60"/>
      <c r="D25" s="93">
        <v>2140</v>
      </c>
      <c r="E25" s="110">
        <v>2140</v>
      </c>
      <c r="F25" s="98">
        <f>E25*100/D25</f>
        <v>100</v>
      </c>
      <c r="G25" s="65"/>
      <c r="H25" s="87" t="s">
        <v>101</v>
      </c>
      <c r="I25" s="55" t="s">
        <v>87</v>
      </c>
      <c r="J25" s="53">
        <v>2140</v>
      </c>
      <c r="K25" s="54">
        <f t="shared" ref="K25" si="4">J25/8</f>
        <v>267.5</v>
      </c>
    </row>
    <row r="26" spans="1:12" s="30" customFormat="1" ht="27.75" customHeight="1" x14ac:dyDescent="0.2">
      <c r="A26" s="65"/>
      <c r="B26" s="103"/>
      <c r="C26" s="60"/>
      <c r="D26" s="93"/>
      <c r="E26" s="110"/>
      <c r="F26" s="98"/>
      <c r="G26" s="65"/>
      <c r="H26" s="87"/>
      <c r="I26" s="55"/>
      <c r="J26" s="53"/>
      <c r="K26" s="54"/>
    </row>
    <row r="27" spans="1:12" s="30" customFormat="1" ht="27.75" customHeight="1" x14ac:dyDescent="0.2">
      <c r="A27" s="65"/>
      <c r="B27" s="103"/>
      <c r="C27" s="60"/>
      <c r="D27" s="93"/>
      <c r="E27" s="110"/>
      <c r="F27" s="98"/>
      <c r="G27" s="65"/>
      <c r="H27" s="87"/>
      <c r="I27" s="55"/>
      <c r="J27" s="53"/>
      <c r="K27" s="54"/>
    </row>
    <row r="28" spans="1:12" s="80" customFormat="1" ht="27.75" customHeight="1" x14ac:dyDescent="0.2">
      <c r="A28" s="90">
        <v>3</v>
      </c>
      <c r="B28" s="107" t="s">
        <v>115</v>
      </c>
      <c r="C28" s="91"/>
      <c r="D28" s="116">
        <f>SUM(D30)</f>
        <v>31200</v>
      </c>
      <c r="E28" s="104">
        <f>SUM(E30)</f>
        <v>31200</v>
      </c>
      <c r="F28" s="98">
        <f>E28*100/D28</f>
        <v>100</v>
      </c>
      <c r="G28" s="90" t="s">
        <v>36</v>
      </c>
      <c r="H28" s="88" t="s">
        <v>101</v>
      </c>
      <c r="I28" s="76" t="s">
        <v>117</v>
      </c>
      <c r="J28" s="77"/>
      <c r="K28" s="119"/>
      <c r="L28" s="120"/>
    </row>
    <row r="29" spans="1:12" s="80" customFormat="1" ht="27.75" customHeight="1" x14ac:dyDescent="0.2">
      <c r="A29" s="109"/>
      <c r="B29" s="102" t="s">
        <v>116</v>
      </c>
      <c r="C29" s="136"/>
      <c r="D29" s="136"/>
      <c r="E29" s="136"/>
      <c r="F29" s="136"/>
      <c r="G29" s="136"/>
      <c r="H29" s="88"/>
      <c r="I29" s="76"/>
      <c r="J29" s="77"/>
      <c r="K29" s="78"/>
    </row>
    <row r="30" spans="1:12" s="30" customFormat="1" ht="49.5" customHeight="1" x14ac:dyDescent="0.2">
      <c r="A30" s="65"/>
      <c r="B30" s="103" t="s">
        <v>140</v>
      </c>
      <c r="C30" s="60" t="s">
        <v>141</v>
      </c>
      <c r="D30" s="93">
        <v>31200</v>
      </c>
      <c r="E30" s="111">
        <v>31200</v>
      </c>
      <c r="F30" s="98">
        <f>E30*100/D30</f>
        <v>100</v>
      </c>
      <c r="G30" s="65"/>
      <c r="H30" s="87" t="s">
        <v>101</v>
      </c>
      <c r="I30" s="55" t="s">
        <v>117</v>
      </c>
      <c r="J30" s="53">
        <v>39000</v>
      </c>
      <c r="K30" s="54">
        <f t="shared" si="1"/>
        <v>4875</v>
      </c>
    </row>
    <row r="31" spans="1:12" s="80" customFormat="1" ht="27.75" customHeight="1" x14ac:dyDescent="0.2">
      <c r="A31" s="90">
        <v>4</v>
      </c>
      <c r="B31" s="107" t="s">
        <v>122</v>
      </c>
      <c r="C31" s="91" t="s">
        <v>137</v>
      </c>
      <c r="D31" s="116">
        <f>SUM(D33)</f>
        <v>21000</v>
      </c>
      <c r="E31" s="108">
        <v>21000</v>
      </c>
      <c r="F31" s="105">
        <f>E31*100/D31</f>
        <v>100</v>
      </c>
      <c r="G31" s="90" t="s">
        <v>36</v>
      </c>
      <c r="H31" s="88" t="s">
        <v>101</v>
      </c>
      <c r="I31" s="76" t="s">
        <v>120</v>
      </c>
      <c r="J31" s="77">
        <v>38000</v>
      </c>
      <c r="K31" s="78">
        <f t="shared" si="1"/>
        <v>4750</v>
      </c>
    </row>
    <row r="32" spans="1:12" s="81" customFormat="1" ht="27.75" customHeight="1" x14ac:dyDescent="0.2">
      <c r="A32" s="71"/>
      <c r="B32" s="72" t="s">
        <v>123</v>
      </c>
      <c r="C32" s="139"/>
      <c r="D32" s="139"/>
      <c r="E32" s="139"/>
      <c r="F32" s="139"/>
      <c r="G32" s="139"/>
      <c r="H32" s="84"/>
      <c r="I32" s="72"/>
      <c r="J32" s="79"/>
      <c r="K32" s="71"/>
    </row>
    <row r="33" spans="1:11" s="30" customFormat="1" ht="52.5" customHeight="1" x14ac:dyDescent="0.2">
      <c r="A33" s="65"/>
      <c r="B33" s="60" t="s">
        <v>121</v>
      </c>
      <c r="C33" s="60"/>
      <c r="D33" s="61">
        <v>21000</v>
      </c>
      <c r="E33" s="66">
        <v>21000</v>
      </c>
      <c r="F33" s="98">
        <f>E33*100/D33</f>
        <v>100</v>
      </c>
      <c r="G33" s="62"/>
      <c r="H33" s="87" t="s">
        <v>101</v>
      </c>
      <c r="I33" s="63" t="s">
        <v>120</v>
      </c>
      <c r="J33" s="67">
        <v>38000</v>
      </c>
      <c r="K33" s="68"/>
    </row>
    <row r="34" spans="1:11" s="30" customFormat="1" ht="52.5" customHeight="1" x14ac:dyDescent="0.2">
      <c r="A34" s="90">
        <v>5</v>
      </c>
      <c r="B34" s="107" t="s">
        <v>122</v>
      </c>
      <c r="C34" s="91" t="s">
        <v>153</v>
      </c>
      <c r="D34" s="116">
        <f>SUM(D36)</f>
        <v>21000</v>
      </c>
      <c r="E34" s="108">
        <v>0</v>
      </c>
      <c r="F34" s="105">
        <f>E34*100/D34</f>
        <v>0</v>
      </c>
      <c r="G34" s="90" t="s">
        <v>36</v>
      </c>
      <c r="H34" s="87"/>
      <c r="I34" s="114"/>
      <c r="J34" s="67"/>
      <c r="K34" s="68"/>
    </row>
    <row r="35" spans="1:11" s="30" customFormat="1" ht="52.5" customHeight="1" x14ac:dyDescent="0.2">
      <c r="A35" s="71"/>
      <c r="B35" s="72" t="s">
        <v>123</v>
      </c>
      <c r="C35" s="139"/>
      <c r="D35" s="139"/>
      <c r="E35" s="139"/>
      <c r="F35" s="139"/>
      <c r="G35" s="139"/>
      <c r="H35" s="87"/>
      <c r="I35" s="114"/>
      <c r="J35" s="67"/>
      <c r="K35" s="68"/>
    </row>
    <row r="36" spans="1:11" s="30" customFormat="1" ht="52.5" customHeight="1" x14ac:dyDescent="0.2">
      <c r="A36" s="65"/>
      <c r="B36" s="60" t="s">
        <v>121</v>
      </c>
      <c r="C36" s="60"/>
      <c r="D36" s="61">
        <v>21000</v>
      </c>
      <c r="E36" s="66">
        <v>0</v>
      </c>
      <c r="F36" s="98">
        <f>E36*100/D36</f>
        <v>0</v>
      </c>
      <c r="G36" s="62"/>
      <c r="H36" s="87"/>
      <c r="I36" s="114"/>
      <c r="J36" s="67"/>
      <c r="K36" s="68"/>
    </row>
    <row r="37" spans="1:11" s="29" customFormat="1" ht="49.5" customHeight="1" x14ac:dyDescent="0.35">
      <c r="A37" s="166" t="s">
        <v>138</v>
      </c>
      <c r="B37" s="166"/>
      <c r="C37" s="166"/>
      <c r="D37" s="101">
        <f>SUM(D8+D23+D28+D31+D34)</f>
        <v>653340</v>
      </c>
      <c r="E37" s="101">
        <f t="shared" ref="E37" si="5">SUM(E8+E23+E28+E31+E34)</f>
        <v>130431.5</v>
      </c>
      <c r="F37" s="123">
        <f>E37*100/D37</f>
        <v>19.963801389781736</v>
      </c>
      <c r="G37" s="113"/>
      <c r="H37" s="89"/>
      <c r="I37" s="69"/>
      <c r="J37" s="64"/>
      <c r="K37" s="70"/>
    </row>
    <row r="38" spans="1:11" ht="15.75" customHeight="1" x14ac:dyDescent="0.35">
      <c r="A38" s="1"/>
      <c r="B38" s="1"/>
      <c r="C38" s="1"/>
      <c r="D38" s="1"/>
      <c r="E38" s="1"/>
      <c r="F38" s="1"/>
      <c r="G38" s="39"/>
      <c r="H38" s="35"/>
      <c r="I38" s="35"/>
    </row>
    <row r="39" spans="1:11" s="32" customFormat="1" ht="20.25" x14ac:dyDescent="0.3">
      <c r="C39" s="82" t="s">
        <v>126</v>
      </c>
      <c r="D39" s="134" t="s">
        <v>127</v>
      </c>
      <c r="E39" s="134"/>
      <c r="F39" s="43"/>
      <c r="G39" s="41"/>
      <c r="H39" s="38"/>
      <c r="I39" s="38"/>
      <c r="J39" s="38"/>
      <c r="K39" s="38"/>
    </row>
    <row r="40" spans="1:11" s="32" customFormat="1" ht="20.25" x14ac:dyDescent="0.3">
      <c r="C40" s="43"/>
      <c r="D40" s="43"/>
      <c r="E40" s="43"/>
      <c r="F40" s="43"/>
      <c r="G40" s="41"/>
      <c r="H40" s="38"/>
      <c r="I40" s="38"/>
      <c r="J40" s="38"/>
      <c r="K40" s="38"/>
    </row>
    <row r="41" spans="1:11" s="32" customFormat="1" ht="20.25" x14ac:dyDescent="0.3">
      <c r="C41" s="83" t="s">
        <v>147</v>
      </c>
      <c r="D41" s="135" t="s">
        <v>150</v>
      </c>
      <c r="E41" s="135"/>
      <c r="F41" s="135"/>
      <c r="G41" s="41"/>
      <c r="I41" s="38"/>
      <c r="J41" s="38"/>
      <c r="K41" s="38"/>
    </row>
    <row r="42" spans="1:11" s="32" customFormat="1" ht="20.25" x14ac:dyDescent="0.3">
      <c r="C42" s="43" t="s">
        <v>148</v>
      </c>
      <c r="D42" s="43" t="s">
        <v>151</v>
      </c>
      <c r="E42" s="43"/>
      <c r="G42" s="41"/>
      <c r="I42" s="38"/>
      <c r="J42" s="38"/>
      <c r="K42" s="38"/>
    </row>
    <row r="43" spans="1:11" s="32" customFormat="1" ht="20.25" x14ac:dyDescent="0.3">
      <c r="C43" s="43" t="s">
        <v>149</v>
      </c>
      <c r="D43" s="43" t="s">
        <v>152</v>
      </c>
      <c r="E43" s="43"/>
      <c r="G43" s="41"/>
      <c r="I43" s="38"/>
      <c r="J43" s="38"/>
      <c r="K43" s="38"/>
    </row>
    <row r="44" spans="1:11" ht="15.75" customHeight="1" x14ac:dyDescent="0.35"/>
    <row r="45" spans="1:11" ht="15.75" customHeight="1" x14ac:dyDescent="0.35"/>
    <row r="46" spans="1:11" ht="15.75" customHeight="1" x14ac:dyDescent="0.35"/>
    <row r="47" spans="1:11" ht="15.75" customHeight="1" x14ac:dyDescent="0.35"/>
    <row r="48" spans="1:11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</sheetData>
  <mergeCells count="22">
    <mergeCell ref="D39:E39"/>
    <mergeCell ref="D41:F41"/>
    <mergeCell ref="C24:G24"/>
    <mergeCell ref="A1:G1"/>
    <mergeCell ref="A2:G2"/>
    <mergeCell ref="A3:G3"/>
    <mergeCell ref="D4:D6"/>
    <mergeCell ref="E4:E6"/>
    <mergeCell ref="F4:F6"/>
    <mergeCell ref="G4:G6"/>
    <mergeCell ref="C7:G7"/>
    <mergeCell ref="A37:C37"/>
    <mergeCell ref="C29:G29"/>
    <mergeCell ref="C32:G32"/>
    <mergeCell ref="C35:G35"/>
    <mergeCell ref="J4:J6"/>
    <mergeCell ref="K4:K6"/>
    <mergeCell ref="A4:A6"/>
    <mergeCell ref="B4:B6"/>
    <mergeCell ref="C4:C6"/>
    <mergeCell ref="H4:H6"/>
    <mergeCell ref="I4:I6"/>
  </mergeCells>
  <pageMargins left="0.390625" right="0.19685039370078741" top="0.19685039370078741" bottom="0.19685039370078741" header="0" footer="0"/>
  <pageSetup paperSize="9" scale="75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ht="21" customHeight="1" x14ac:dyDescent="0.35">
      <c r="A2" s="149" t="s">
        <v>1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 ht="21" customHeight="1" x14ac:dyDescent="0.35">
      <c r="A3" s="149" t="s">
        <v>2</v>
      </c>
      <c r="B3" s="150"/>
      <c r="C3" s="150"/>
      <c r="D3" s="150"/>
      <c r="E3" s="150"/>
      <c r="F3" s="150"/>
      <c r="G3" s="150"/>
      <c r="H3" s="150"/>
      <c r="I3" s="150"/>
      <c r="J3" s="150"/>
    </row>
    <row r="4" spans="1:10" ht="20.25" customHeight="1" x14ac:dyDescent="0.35">
      <c r="A4" s="151" t="s">
        <v>81</v>
      </c>
      <c r="B4" s="152"/>
      <c r="C4" s="152"/>
      <c r="D4" s="152"/>
      <c r="E4" s="152"/>
      <c r="F4" s="152"/>
      <c r="G4" s="152"/>
      <c r="H4" s="152"/>
      <c r="I4" s="152"/>
      <c r="J4" s="152"/>
    </row>
    <row r="5" spans="1:10" ht="23.25" customHeight="1" x14ac:dyDescent="0.35">
      <c r="A5" s="161" t="s">
        <v>3</v>
      </c>
      <c r="B5" s="158" t="s">
        <v>4</v>
      </c>
      <c r="C5" s="158" t="s">
        <v>5</v>
      </c>
      <c r="D5" s="155" t="s">
        <v>6</v>
      </c>
      <c r="E5" s="156"/>
      <c r="F5" s="156"/>
      <c r="G5" s="156"/>
      <c r="H5" s="157"/>
      <c r="I5" s="158" t="s">
        <v>7</v>
      </c>
      <c r="J5" s="158" t="s">
        <v>8</v>
      </c>
    </row>
    <row r="6" spans="1:10" ht="21" x14ac:dyDescent="0.35">
      <c r="A6" s="159"/>
      <c r="B6" s="159"/>
      <c r="C6" s="159"/>
      <c r="D6" s="147" t="s">
        <v>9</v>
      </c>
      <c r="E6" s="160" t="s">
        <v>10</v>
      </c>
      <c r="F6" s="147" t="s">
        <v>11</v>
      </c>
      <c r="G6" s="147" t="s">
        <v>12</v>
      </c>
      <c r="H6" s="147" t="s">
        <v>13</v>
      </c>
      <c r="I6" s="159"/>
      <c r="J6" s="159"/>
    </row>
    <row r="7" spans="1:10" ht="27.75" customHeight="1" x14ac:dyDescent="0.35">
      <c r="A7" s="148"/>
      <c r="B7" s="148"/>
      <c r="C7" s="148"/>
      <c r="D7" s="148"/>
      <c r="E7" s="148"/>
      <c r="F7" s="148"/>
      <c r="G7" s="148"/>
      <c r="H7" s="148"/>
      <c r="I7" s="148"/>
      <c r="J7" s="148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149"/>
      <c r="B41" s="150"/>
      <c r="C41" s="150"/>
      <c r="D41" s="150"/>
      <c r="E41" s="150"/>
      <c r="F41" s="150"/>
      <c r="G41" s="150"/>
      <c r="H41" s="150"/>
      <c r="I41" s="150"/>
      <c r="J41" s="150"/>
    </row>
    <row r="42" spans="1:10" ht="18.75" customHeight="1" x14ac:dyDescent="0.35">
      <c r="A42" s="149" t="s">
        <v>28</v>
      </c>
      <c r="B42" s="150"/>
      <c r="C42" s="150"/>
      <c r="D42" s="150"/>
      <c r="E42" s="150"/>
      <c r="F42" s="150"/>
      <c r="G42" s="150"/>
      <c r="H42" s="150"/>
      <c r="I42" s="150"/>
      <c r="J42" s="150"/>
    </row>
    <row r="43" spans="1:10" ht="18" customHeight="1" x14ac:dyDescent="0.35">
      <c r="A43" s="149" t="s">
        <v>29</v>
      </c>
      <c r="B43" s="150"/>
      <c r="C43" s="150"/>
      <c r="D43" s="150"/>
      <c r="E43" s="150"/>
      <c r="F43" s="150"/>
      <c r="G43" s="150"/>
      <c r="H43" s="150"/>
      <c r="I43" s="150"/>
      <c r="J43" s="150"/>
    </row>
    <row r="44" spans="1:10" ht="20.25" customHeight="1" x14ac:dyDescent="0.35">
      <c r="A44" s="151" t="s">
        <v>82</v>
      </c>
      <c r="B44" s="152"/>
      <c r="C44" s="152"/>
      <c r="D44" s="152"/>
      <c r="E44" s="152"/>
      <c r="F44" s="152"/>
      <c r="G44" s="152"/>
      <c r="H44" s="152"/>
      <c r="I44" s="152"/>
      <c r="J44" s="152"/>
    </row>
    <row r="45" spans="1:10" ht="14.25" customHeight="1" x14ac:dyDescent="0.35">
      <c r="A45" s="147" t="s">
        <v>3</v>
      </c>
      <c r="B45" s="147" t="s">
        <v>4</v>
      </c>
      <c r="C45" s="143" t="s">
        <v>30</v>
      </c>
      <c r="D45" s="144"/>
      <c r="E45" s="143" t="s">
        <v>31</v>
      </c>
      <c r="F45" s="144"/>
      <c r="G45" s="143" t="s">
        <v>32</v>
      </c>
      <c r="H45" s="144"/>
      <c r="I45" s="147" t="s">
        <v>33</v>
      </c>
      <c r="J45" s="153" t="s">
        <v>34</v>
      </c>
    </row>
    <row r="46" spans="1:10" ht="31.5" customHeight="1" x14ac:dyDescent="0.35">
      <c r="A46" s="148"/>
      <c r="B46" s="148"/>
      <c r="C46" s="145"/>
      <c r="D46" s="146"/>
      <c r="E46" s="145"/>
      <c r="F46" s="146"/>
      <c r="G46" s="145"/>
      <c r="H46" s="146"/>
      <c r="I46" s="148"/>
      <c r="J46" s="154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142" t="s">
        <v>35</v>
      </c>
      <c r="D47" s="141"/>
      <c r="E47" s="140">
        <f>รายงานการใช้จ่าย!D6</f>
        <v>742400</v>
      </c>
      <c r="F47" s="141"/>
      <c r="G47" s="140">
        <f>รายงานการใช้จ่าย!M6</f>
        <v>0</v>
      </c>
      <c r="H47" s="141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142" t="s">
        <v>37</v>
      </c>
      <c r="D48" s="141"/>
      <c r="E48" s="140">
        <f>รายงานการใช้จ่าย!D7</f>
        <v>91500</v>
      </c>
      <c r="F48" s="141"/>
      <c r="G48" s="140">
        <f>รายงานการใช้จ่าย!M7</f>
        <v>0</v>
      </c>
      <c r="H48" s="141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142" t="s">
        <v>37</v>
      </c>
      <c r="D49" s="141"/>
      <c r="E49" s="140">
        <f>รายงานการใช้จ่าย!D8</f>
        <v>600</v>
      </c>
      <c r="F49" s="141"/>
      <c r="G49" s="140">
        <f>รายงานการใช้จ่าย!M8</f>
        <v>0</v>
      </c>
      <c r="H49" s="141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142" t="s">
        <v>37</v>
      </c>
      <c r="D50" s="141"/>
      <c r="E50" s="140">
        <f>รายงานการใช้จ่าย!D9</f>
        <v>19100</v>
      </c>
      <c r="F50" s="141"/>
      <c r="G50" s="140">
        <f>รายงานการใช้จ่าย!M9</f>
        <v>5400</v>
      </c>
      <c r="H50" s="141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42" t="s">
        <v>37</v>
      </c>
      <c r="D51" s="141"/>
      <c r="E51" s="140">
        <f>รายงานการใช้จ่าย!D10</f>
        <v>115700</v>
      </c>
      <c r="F51" s="141"/>
      <c r="G51" s="140">
        <f>รายงานการใช้จ่าย!M10</f>
        <v>0</v>
      </c>
      <c r="H51" s="141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142" t="s">
        <v>37</v>
      </c>
      <c r="D52" s="141"/>
      <c r="E52" s="140">
        <f>รายงานการใช้จ่าย!D11</f>
        <v>111900</v>
      </c>
      <c r="F52" s="141"/>
      <c r="G52" s="140">
        <f>รายงานการใช้จ่าย!M11</f>
        <v>0</v>
      </c>
      <c r="H52" s="141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142" t="s">
        <v>37</v>
      </c>
      <c r="D53" s="141"/>
      <c r="E53" s="140">
        <f>รายงานการใช้จ่าย!D12</f>
        <v>16100</v>
      </c>
      <c r="F53" s="141"/>
      <c r="G53" s="140">
        <f>รายงานการใช้จ่าย!M12</f>
        <v>0</v>
      </c>
      <c r="H53" s="141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142" t="s">
        <v>37</v>
      </c>
      <c r="D54" s="141"/>
      <c r="E54" s="140">
        <f>รายงานการใช้จ่าย!D13</f>
        <v>19300</v>
      </c>
      <c r="F54" s="141"/>
      <c r="G54" s="140">
        <f>รายงานการใช้จ่าย!M13</f>
        <v>0</v>
      </c>
      <c r="H54" s="141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42" t="s">
        <v>37</v>
      </c>
      <c r="D55" s="141"/>
      <c r="E55" s="140">
        <f>รายงานการใช้จ่าย!D14</f>
        <v>5100</v>
      </c>
      <c r="F55" s="141"/>
      <c r="G55" s="140">
        <f>รายงานการใช้จ่าย!M14</f>
        <v>0</v>
      </c>
      <c r="H55" s="141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142" t="s">
        <v>37</v>
      </c>
      <c r="D56" s="141"/>
      <c r="E56" s="140">
        <f>รายงานการใช้จ่าย!D15</f>
        <v>14000</v>
      </c>
      <c r="F56" s="141"/>
      <c r="G56" s="140">
        <f>รายงานการใช้จ่าย!M15</f>
        <v>0</v>
      </c>
      <c r="H56" s="141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42" t="s">
        <v>37</v>
      </c>
      <c r="D57" s="141"/>
      <c r="E57" s="140">
        <f>รายงานการใช้จ่าย!D16</f>
        <v>1097300</v>
      </c>
      <c r="F57" s="141"/>
      <c r="G57" s="140">
        <f>รายงานการใช้จ่าย!M16</f>
        <v>450742.20000000007</v>
      </c>
      <c r="H57" s="141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142" t="s">
        <v>37</v>
      </c>
      <c r="D58" s="141"/>
      <c r="E58" s="140">
        <f>รายงานการใช้จ่าย!D17</f>
        <v>10000</v>
      </c>
      <c r="F58" s="141"/>
      <c r="G58" s="140">
        <f>รายงานการใช้จ่าย!M17</f>
        <v>0</v>
      </c>
      <c r="H58" s="141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142" t="s">
        <v>37</v>
      </c>
      <c r="D59" s="141"/>
      <c r="E59" s="140">
        <f>รายงานการใช้จ่าย!D18</f>
        <v>76900</v>
      </c>
      <c r="F59" s="141"/>
      <c r="G59" s="140">
        <f>รายงานการใช้จ่าย!M18</f>
        <v>88575</v>
      </c>
      <c r="H59" s="141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42" t="s">
        <v>37</v>
      </c>
      <c r="D60" s="141"/>
      <c r="E60" s="140">
        <f>รายงานการใช้จ่าย!D19</f>
        <v>2339900</v>
      </c>
      <c r="F60" s="141"/>
      <c r="G60" s="140">
        <f>รายงานการใช้จ่าย!M19</f>
        <v>0</v>
      </c>
      <c r="H60" s="141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142" t="s">
        <v>37</v>
      </c>
      <c r="D61" s="141"/>
      <c r="E61" s="140">
        <f>รายงานการใช้จ่าย!D20</f>
        <v>104000</v>
      </c>
      <c r="F61" s="141"/>
      <c r="G61" s="162"/>
      <c r="H61" s="141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142" t="s">
        <v>37</v>
      </c>
      <c r="D62" s="141"/>
      <c r="E62" s="140">
        <f>รายงานการใช้จ่าย!D21</f>
        <v>0</v>
      </c>
      <c r="F62" s="141"/>
      <c r="G62" s="140">
        <f>รายงานการใช้จ่าย!M21</f>
        <v>445182.80000000005</v>
      </c>
      <c r="H62" s="141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142" t="s">
        <v>37</v>
      </c>
      <c r="D63" s="141"/>
      <c r="E63" s="140">
        <f>รายงานการใช้จ่าย!D22</f>
        <v>0</v>
      </c>
      <c r="F63" s="141"/>
      <c r="G63" s="140">
        <f>รายงานการใช้จ่าย!M22</f>
        <v>4888.8599999999997</v>
      </c>
      <c r="H63" s="141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142" t="s">
        <v>37</v>
      </c>
      <c r="D64" s="141"/>
      <c r="E64" s="140">
        <f>รายงานการใช้จ่าย!D23</f>
        <v>0</v>
      </c>
      <c r="F64" s="141"/>
      <c r="G64" s="140">
        <f>รายงานการใช้จ่าย!M23</f>
        <v>5346.78</v>
      </c>
      <c r="H64" s="141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42" t="s">
        <v>37</v>
      </c>
      <c r="D65" s="141"/>
      <c r="E65" s="140">
        <f>รายงานการใช้จ่าย!D24</f>
        <v>0</v>
      </c>
      <c r="F65" s="141"/>
      <c r="G65" s="140">
        <f>รายงานการใช้จ่าย!M24</f>
        <v>6148.75</v>
      </c>
      <c r="H65" s="141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142" t="s">
        <v>37</v>
      </c>
      <c r="D66" s="141"/>
      <c r="E66" s="140">
        <f>รายงานการใช้จ่าย!D25</f>
        <v>0</v>
      </c>
      <c r="F66" s="141"/>
      <c r="G66" s="140">
        <f>รายงานการใช้จ่าย!M25</f>
        <v>36454</v>
      </c>
      <c r="H66" s="141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42" t="s">
        <v>37</v>
      </c>
      <c r="D67" s="141"/>
      <c r="E67" s="140">
        <f>รายงานการใช้จ่าย!D26</f>
        <v>86000</v>
      </c>
      <c r="F67" s="141"/>
      <c r="G67" s="140">
        <f>รายงานการใช้จ่าย!M26</f>
        <v>0</v>
      </c>
      <c r="H67" s="141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142" t="s">
        <v>37</v>
      </c>
      <c r="D68" s="141"/>
      <c r="E68" s="140">
        <f>รายงานการใช้จ่าย!D27</f>
        <v>240000</v>
      </c>
      <c r="F68" s="141"/>
      <c r="G68" s="140">
        <f>รายงานการใช้จ่าย!M27</f>
        <v>240000</v>
      </c>
      <c r="H68" s="141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142" t="s">
        <v>37</v>
      </c>
      <c r="D69" s="141"/>
      <c r="E69" s="140">
        <f>รายงานการใช้จ่าย!D28</f>
        <v>240000</v>
      </c>
      <c r="F69" s="141"/>
      <c r="G69" s="140">
        <f>รายงานการใช้จ่าย!M28</f>
        <v>240000</v>
      </c>
      <c r="H69" s="141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42" t="s">
        <v>37</v>
      </c>
      <c r="D70" s="141"/>
      <c r="E70" s="140">
        <f>รายงานการใช้จ่าย!D29</f>
        <v>7585</v>
      </c>
      <c r="F70" s="141"/>
      <c r="G70" s="140">
        <f>รายงานการใช้จ่าย!M29</f>
        <v>3360</v>
      </c>
      <c r="H70" s="141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42" t="s">
        <v>37</v>
      </c>
      <c r="D71" s="141"/>
      <c r="E71" s="140">
        <f>รายงานการใช้จ่าย!D30</f>
        <v>29320</v>
      </c>
      <c r="F71" s="141"/>
      <c r="G71" s="140">
        <f>รายงานการใช้จ่าย!M30</f>
        <v>10080</v>
      </c>
      <c r="H71" s="141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42" t="s">
        <v>37</v>
      </c>
      <c r="D72" s="141"/>
      <c r="E72" s="140">
        <f>รายงานการใช้จ่าย!D31</f>
        <v>323500</v>
      </c>
      <c r="F72" s="141"/>
      <c r="G72" s="140">
        <f>รายงานการใช้จ่าย!M31</f>
        <v>0</v>
      </c>
      <c r="H72" s="141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42" t="s">
        <v>37</v>
      </c>
      <c r="D73" s="141"/>
      <c r="E73" s="140">
        <f>รายงานการใช้จ่าย!D32</f>
        <v>86000</v>
      </c>
      <c r="F73" s="141"/>
      <c r="G73" s="140">
        <f>รายงานการใช้จ่าย!M32</f>
        <v>0</v>
      </c>
      <c r="H73" s="141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142" t="s">
        <v>37</v>
      </c>
      <c r="D74" s="141"/>
      <c r="E74" s="140">
        <f>รายงานการใช้จ่าย!D33</f>
        <v>36000</v>
      </c>
      <c r="F74" s="141"/>
      <c r="G74" s="140">
        <f>รายงานการใช้จ่าย!M33</f>
        <v>12000</v>
      </c>
      <c r="H74" s="141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142" t="s">
        <v>37</v>
      </c>
      <c r="D75" s="141"/>
      <c r="E75" s="140">
        <f>รายงานการใช้จ่าย!D34</f>
        <v>10000</v>
      </c>
      <c r="F75" s="141"/>
      <c r="G75" s="140">
        <f>รายงานการใช้จ่าย!M34</f>
        <v>6000</v>
      </c>
      <c r="H75" s="141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142" t="s">
        <v>37</v>
      </c>
      <c r="D76" s="141"/>
      <c r="E76" s="140">
        <f>รายงานการใช้จ่าย!D35</f>
        <v>2140</v>
      </c>
      <c r="F76" s="141"/>
      <c r="G76" s="140">
        <f>รายงานการใช้จ่าย!M35</f>
        <v>2140</v>
      </c>
      <c r="H76" s="141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42" t="s">
        <v>37</v>
      </c>
      <c r="D77" s="141"/>
      <c r="E77" s="140">
        <f>รายงานการใช้จ่าย!D36</f>
        <v>15000</v>
      </c>
      <c r="F77" s="141"/>
      <c r="G77" s="140">
        <f>รายงานการใช้จ่าย!M36</f>
        <v>15000</v>
      </c>
      <c r="H77" s="141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142" t="str">
        <f>รายงานการใช้จ่าย!C29</f>
        <v>ให้เจ้าหน้าที่การเงินทำการเบิก</v>
      </c>
      <c r="D78" s="141"/>
      <c r="E78" s="162"/>
      <c r="F78" s="141"/>
      <c r="G78" s="162"/>
      <c r="H78" s="141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142"/>
      <c r="D79" s="141"/>
      <c r="E79" s="140">
        <f>รายงานการใช้จ่าย!D37</f>
        <v>5839345</v>
      </c>
      <c r="F79" s="141"/>
      <c r="G79" s="140">
        <f>SUM(G47:H78)</f>
        <v>1571318.3900000001</v>
      </c>
      <c r="H79" s="141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149" t="s">
        <v>38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6" ht="22.5" customHeight="1" x14ac:dyDescent="0.35">
      <c r="A2" s="149" t="s">
        <v>29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1:16" ht="22.5" customHeight="1" x14ac:dyDescent="0.35">
      <c r="A3" s="151" t="s">
        <v>83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</row>
    <row r="4" spans="1:16" ht="22.5" customHeight="1" x14ac:dyDescent="0.35">
      <c r="A4" s="147" t="s">
        <v>3</v>
      </c>
      <c r="B4" s="147" t="s">
        <v>4</v>
      </c>
      <c r="C4" s="147" t="s">
        <v>30</v>
      </c>
      <c r="D4" s="164" t="s">
        <v>31</v>
      </c>
      <c r="E4" s="2"/>
      <c r="F4" s="143" t="s">
        <v>32</v>
      </c>
      <c r="G4" s="163"/>
      <c r="H4" s="163"/>
      <c r="I4" s="163"/>
      <c r="J4" s="163"/>
      <c r="K4" s="163"/>
      <c r="L4" s="163"/>
      <c r="M4" s="144"/>
      <c r="N4" s="147" t="s">
        <v>33</v>
      </c>
      <c r="O4" s="165" t="s">
        <v>34</v>
      </c>
    </row>
    <row r="5" spans="1:16" ht="22.5" customHeight="1" x14ac:dyDescent="0.35">
      <c r="A5" s="148"/>
      <c r="B5" s="148"/>
      <c r="C5" s="148"/>
      <c r="D5" s="148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48"/>
      <c r="O5" s="146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ผลการใช้จ่ายงบประมาณ2567</vt:lpstr>
      <vt:lpstr>แผนการใช้จ่าย</vt:lpstr>
      <vt:lpstr>รายงานการใช้จ่าย</vt:lpstr>
      <vt:lpstr>ผลการใช้จ่ายงบประมาณ2567!Print_Titles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Windows User</cp:lastModifiedBy>
  <cp:lastPrinted>2024-04-19T16:19:14Z</cp:lastPrinted>
  <dcterms:created xsi:type="dcterms:W3CDTF">2024-01-10T07:59:11Z</dcterms:created>
  <dcterms:modified xsi:type="dcterms:W3CDTF">2024-04-19T16:19:23Z</dcterms:modified>
</cp:coreProperties>
</file>